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hobe.sharepoint.com/sites/470902B/Documentos compartidos/Basque Ecodesign Center/Proy. técnicos/Proy. Metod/Grupos de trabajo/G.T.- Riesgos de transición/Doc final/"/>
    </mc:Choice>
  </mc:AlternateContent>
  <xr:revisionPtr revIDLastSave="1223" documentId="8_{6F9D8722-4E49-4DDE-9F1D-89422D71F2D7}" xr6:coauthVersionLast="47" xr6:coauthVersionMax="47" xr10:uidLastSave="{F02D87A7-F80D-4764-9CEA-2EE9B05594C7}"/>
  <bookViews>
    <workbookView xWindow="-120" yWindow="-120" windowWidth="24240" windowHeight="13020" activeTab="3" xr2:uid="{149690C2-D39F-4D15-A13B-1591053B1F27}"/>
  </bookViews>
  <sheets>
    <sheet name="Intro" sheetId="4" r:id="rId1"/>
    <sheet name="Marco" sheetId="7" r:id="rId2"/>
    <sheet name="Evaluación" sheetId="1" r:id="rId3"/>
    <sheet name="Resultados" sheetId="5" r:id="rId4"/>
    <sheet name="Hipótesis escenarios" sheetId="6" r:id="rId5"/>
    <sheet name="Menú desplegable" sheetId="3" state="hidden" r:id="rId6"/>
  </sheets>
  <externalReferences>
    <externalReference r:id="rId7"/>
  </externalReferences>
  <definedNames>
    <definedName name="Risk_type">[1]Lists!$D$5:$D$7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6" l="1"/>
  <c r="B17" i="6"/>
  <c r="E17" i="6" s="1"/>
  <c r="E24" i="6" s="1"/>
  <c r="C17" i="6" l="1"/>
  <c r="C24" i="6" s="1"/>
  <c r="D17" i="6"/>
  <c r="D24" i="6" s="1"/>
  <c r="K17" i="6"/>
  <c r="K24" i="6" s="1"/>
  <c r="J17" i="6"/>
  <c r="J24" i="6" s="1"/>
  <c r="I17" i="6"/>
  <c r="I24" i="6" s="1"/>
  <c r="H17" i="6"/>
  <c r="H24" i="6" s="1"/>
  <c r="G17" i="6"/>
  <c r="G24" i="6" s="1"/>
  <c r="F17" i="6"/>
  <c r="F24" i="6" s="1"/>
  <c r="L85" i="1"/>
  <c r="L84" i="1"/>
  <c r="L83" i="1"/>
  <c r="L80" i="1"/>
  <c r="L79" i="1"/>
  <c r="L78" i="1"/>
  <c r="L77" i="1"/>
  <c r="L76" i="1"/>
  <c r="L75" i="1"/>
  <c r="L74" i="1"/>
  <c r="L73" i="1"/>
  <c r="L72" i="1"/>
  <c r="L71" i="1"/>
  <c r="L70" i="1"/>
  <c r="L69" i="1"/>
  <c r="L68" i="1"/>
  <c r="L67" i="1"/>
  <c r="L65" i="1"/>
  <c r="L64" i="1"/>
  <c r="L62" i="1"/>
  <c r="L61" i="1"/>
  <c r="L60" i="1"/>
  <c r="L59" i="1"/>
  <c r="L58" i="1"/>
  <c r="L57" i="1"/>
  <c r="L56" i="1"/>
  <c r="L55" i="1"/>
  <c r="L54" i="1"/>
  <c r="L53" i="1"/>
  <c r="L51" i="1"/>
  <c r="L49" i="1"/>
  <c r="L47" i="1"/>
  <c r="L45" i="1"/>
  <c r="L43" i="1"/>
  <c r="L42" i="1"/>
  <c r="L41" i="1"/>
  <c r="L39" i="1"/>
  <c r="L37" i="1"/>
  <c r="L35" i="1"/>
  <c r="L33" i="1"/>
  <c r="L31" i="1"/>
  <c r="L29" i="1"/>
  <c r="L28" i="1"/>
  <c r="L27" i="1"/>
  <c r="L26" i="1"/>
  <c r="L24" i="1"/>
  <c r="L22" i="1"/>
  <c r="L21" i="1"/>
  <c r="L20" i="1"/>
  <c r="L19" i="1"/>
  <c r="L18" i="1"/>
  <c r="L17" i="1"/>
  <c r="L16" i="1"/>
  <c r="L15" i="1"/>
  <c r="L14" i="1"/>
  <c r="L13" i="1"/>
  <c r="Z85" i="1" l="1"/>
  <c r="Z84" i="1"/>
  <c r="Z83" i="1"/>
  <c r="Z82" i="1"/>
  <c r="Z81" i="1"/>
  <c r="Z80" i="1"/>
  <c r="Z79" i="1"/>
  <c r="Z78" i="1"/>
  <c r="Z77" i="1"/>
  <c r="Z76" i="1"/>
  <c r="Z75" i="1"/>
  <c r="Z73" i="1"/>
  <c r="Z72" i="1"/>
  <c r="Z71" i="1"/>
  <c r="Z70" i="1"/>
  <c r="Z69" i="1"/>
  <c r="Z68" i="1"/>
  <c r="Z67" i="1"/>
  <c r="Z66" i="1"/>
  <c r="Z65" i="1"/>
  <c r="Z64" i="1"/>
  <c r="Z63" i="1"/>
  <c r="Z62" i="1"/>
  <c r="Z61" i="1"/>
  <c r="Z59" i="1"/>
  <c r="Z58" i="1"/>
  <c r="Z57" i="1"/>
  <c r="Z55" i="1"/>
  <c r="Z54" i="1"/>
  <c r="Z53" i="1"/>
  <c r="Z52" i="1"/>
  <c r="Z51" i="1"/>
  <c r="Z50" i="1"/>
  <c r="Z49" i="1"/>
  <c r="Z48" i="1"/>
  <c r="Z47" i="1"/>
  <c r="Z46" i="1"/>
  <c r="Z45" i="1"/>
  <c r="Z44" i="1"/>
  <c r="Z43" i="1"/>
  <c r="Z42" i="1"/>
  <c r="Z41" i="1"/>
  <c r="Z40" i="1"/>
  <c r="Z39" i="1"/>
  <c r="Z38" i="1"/>
  <c r="Z37" i="1"/>
  <c r="Z36" i="1"/>
  <c r="Z35" i="1"/>
  <c r="Z34" i="1"/>
  <c r="Z33" i="1"/>
  <c r="Z32" i="1"/>
  <c r="Z31" i="1"/>
  <c r="Z30" i="1"/>
  <c r="Z29" i="1"/>
  <c r="Z27" i="1"/>
  <c r="Z26" i="1"/>
  <c r="Z25" i="1"/>
  <c r="Z24" i="1"/>
  <c r="Z23" i="1"/>
  <c r="Z22" i="1"/>
  <c r="Z20" i="1"/>
  <c r="Z19" i="1"/>
  <c r="Z18" i="1"/>
  <c r="Z17" i="1"/>
  <c r="Z16" i="1"/>
  <c r="Z15" i="1"/>
  <c r="Z14" i="1"/>
  <c r="Z13" i="1"/>
  <c r="U13" i="1" l="1"/>
  <c r="AD13" i="1"/>
  <c r="AA16" i="1"/>
  <c r="AC13" i="1"/>
  <c r="AA13" i="1"/>
  <c r="AB13" i="1"/>
  <c r="G16" i="5" l="1"/>
  <c r="AI13" i="1"/>
  <c r="AH13" i="1"/>
  <c r="AG13" i="1"/>
  <c r="AF13" i="1"/>
  <c r="AE13" i="1"/>
  <c r="AB37" i="1"/>
  <c r="AI37" i="1"/>
  <c r="AG37" i="1"/>
  <c r="AF37" i="1"/>
  <c r="AE37" i="1"/>
  <c r="AD37" i="1"/>
  <c r="AC37" i="1"/>
  <c r="AA37" i="1"/>
  <c r="AH37" i="1"/>
  <c r="AD29" i="1"/>
  <c r="AC29" i="1"/>
  <c r="AB29" i="1"/>
  <c r="AI29" i="1"/>
  <c r="AA29" i="1"/>
  <c r="AH29" i="1"/>
  <c r="AG29" i="1"/>
  <c r="AF29" i="1"/>
  <c r="AE29" i="1"/>
  <c r="AB64" i="1"/>
  <c r="AA64" i="1"/>
  <c r="AI64" i="1"/>
  <c r="AH64" i="1"/>
  <c r="AG64" i="1"/>
  <c r="AF64" i="1"/>
  <c r="AE64" i="1"/>
  <c r="AD64" i="1"/>
  <c r="AC64" i="1"/>
  <c r="AH71" i="1"/>
  <c r="AG71" i="1"/>
  <c r="AD71" i="1"/>
  <c r="AB71" i="1"/>
  <c r="AA71" i="1"/>
  <c r="AE71" i="1"/>
  <c r="AI53" i="1"/>
  <c r="AA53" i="1"/>
  <c r="AH53" i="1"/>
  <c r="AG53" i="1"/>
  <c r="AF53" i="1"/>
  <c r="AE53" i="1"/>
  <c r="AD53" i="1"/>
  <c r="AC53" i="1"/>
  <c r="AB53" i="1"/>
  <c r="AD83" i="1"/>
  <c r="AC83" i="1"/>
  <c r="AB83" i="1"/>
  <c r="AI83" i="1"/>
  <c r="AH83" i="1"/>
  <c r="AG83" i="1"/>
  <c r="AF83" i="1"/>
  <c r="AE83" i="1"/>
  <c r="AA83" i="1"/>
  <c r="AI45" i="1"/>
  <c r="AA45" i="1"/>
  <c r="AH45" i="1"/>
  <c r="AG45" i="1"/>
  <c r="AF45" i="1"/>
  <c r="AE45" i="1"/>
  <c r="AD45" i="1"/>
  <c r="AC45" i="1"/>
  <c r="AB45" i="1"/>
  <c r="AD57" i="1"/>
  <c r="AC57" i="1"/>
  <c r="AB57" i="1"/>
  <c r="AA57" i="1"/>
  <c r="AF57" i="1"/>
  <c r="AE57" i="1"/>
  <c r="AI57" i="1"/>
  <c r="AH57" i="1"/>
  <c r="AG57" i="1"/>
  <c r="AI33" i="1"/>
  <c r="AH33" i="1"/>
  <c r="AG33" i="1"/>
  <c r="AF33" i="1"/>
  <c r="AE33" i="1"/>
  <c r="AD33" i="1"/>
  <c r="AC33" i="1"/>
  <c r="AB33" i="1"/>
  <c r="AA33" i="1"/>
  <c r="AH67" i="1"/>
  <c r="AG67" i="1"/>
  <c r="AF67" i="1"/>
  <c r="AE67" i="1"/>
  <c r="AD67" i="1"/>
  <c r="AC67" i="1"/>
  <c r="AB67" i="1"/>
  <c r="AI67" i="1"/>
  <c r="AA67" i="1"/>
  <c r="AF75" i="1"/>
  <c r="AE75" i="1"/>
  <c r="AD75" i="1"/>
  <c r="AC75" i="1"/>
  <c r="AB75" i="1"/>
  <c r="AI71" i="1"/>
  <c r="AC71" i="1"/>
  <c r="AA75" i="1"/>
  <c r="AI75" i="1"/>
  <c r="AH75" i="1"/>
  <c r="AG75" i="1"/>
  <c r="AF71" i="1"/>
  <c r="AI61" i="1"/>
  <c r="AA61" i="1"/>
  <c r="AH61" i="1"/>
  <c r="AG61" i="1"/>
  <c r="AF61" i="1"/>
  <c r="AE61" i="1"/>
  <c r="AD61" i="1"/>
  <c r="AC61" i="1"/>
  <c r="AB61" i="1"/>
  <c r="AI26" i="1"/>
  <c r="AH26" i="1"/>
  <c r="AG26" i="1"/>
  <c r="AF26" i="1"/>
  <c r="AB26" i="1"/>
  <c r="AA26" i="1"/>
  <c r="AE26" i="1"/>
  <c r="AD26" i="1"/>
  <c r="AC26" i="1"/>
  <c r="G20" i="5" s="1"/>
  <c r="AF49" i="1"/>
  <c r="AE49" i="1"/>
  <c r="AD49" i="1"/>
  <c r="AC49" i="1"/>
  <c r="AB49" i="1"/>
  <c r="AA49" i="1"/>
  <c r="AI49" i="1"/>
  <c r="AH49" i="1"/>
  <c r="AG49" i="1"/>
  <c r="AI16" i="1"/>
  <c r="AG16" i="1"/>
  <c r="AF16" i="1"/>
  <c r="AE16" i="1"/>
  <c r="AD16" i="1"/>
  <c r="AC16" i="1"/>
  <c r="AB16" i="1"/>
  <c r="G17" i="5" s="1"/>
  <c r="AH16" i="1"/>
  <c r="AI19" i="1"/>
  <c r="AH19" i="1"/>
  <c r="AA19" i="1"/>
  <c r="AG19" i="1"/>
  <c r="AF19" i="1"/>
  <c r="AE19" i="1"/>
  <c r="AD19" i="1"/>
  <c r="AC19" i="1"/>
  <c r="AB19" i="1"/>
  <c r="AE79" i="1"/>
  <c r="AI79" i="1"/>
  <c r="AH79" i="1"/>
  <c r="AG79" i="1"/>
  <c r="AF79" i="1"/>
  <c r="AA79" i="1"/>
  <c r="AD79" i="1"/>
  <c r="AC79" i="1"/>
  <c r="AB79" i="1"/>
  <c r="AH41" i="1"/>
  <c r="AA41" i="1"/>
  <c r="AG41" i="1"/>
  <c r="AF41" i="1"/>
  <c r="AE41" i="1"/>
  <c r="AD41" i="1"/>
  <c r="AC41" i="1"/>
  <c r="AB41" i="1"/>
  <c r="AI41" i="1"/>
  <c r="AF22" i="1"/>
  <c r="AE22" i="1"/>
  <c r="AD22" i="1"/>
  <c r="AC22" i="1"/>
  <c r="AB22" i="1"/>
  <c r="AI22" i="1"/>
  <c r="AH22" i="1"/>
  <c r="AG22" i="1"/>
  <c r="AA22" i="1"/>
  <c r="S37" i="1"/>
  <c r="AS37" i="1" s="1"/>
  <c r="U37" i="1"/>
  <c r="R37" i="1"/>
  <c r="M37" i="1"/>
  <c r="O37" i="1"/>
  <c r="P37" i="1"/>
  <c r="M13" i="1"/>
  <c r="P13" i="1"/>
  <c r="N13" i="1"/>
  <c r="O13" i="1"/>
  <c r="AO13" i="1" s="1"/>
  <c r="S13" i="1"/>
  <c r="R13" i="1"/>
  <c r="M49" i="1"/>
  <c r="P49" i="1"/>
  <c r="O49" i="1"/>
  <c r="S49" i="1"/>
  <c r="U49" i="1"/>
  <c r="R49" i="1"/>
  <c r="AR49" i="1" s="1"/>
  <c r="P64" i="1"/>
  <c r="U64" i="1"/>
  <c r="O64" i="1"/>
  <c r="S64" i="1"/>
  <c r="M64" i="1"/>
  <c r="R64" i="1"/>
  <c r="S71" i="1"/>
  <c r="M71" i="1"/>
  <c r="P71" i="1"/>
  <c r="S53" i="1"/>
  <c r="M53" i="1"/>
  <c r="R53" i="1"/>
  <c r="P53" i="1"/>
  <c r="O53" i="1"/>
  <c r="U53" i="1"/>
  <c r="AU53" i="1" s="1"/>
  <c r="P67" i="1"/>
  <c r="O67" i="1"/>
  <c r="S67" i="1"/>
  <c r="U67" i="1"/>
  <c r="M67" i="1"/>
  <c r="R67" i="1"/>
  <c r="U26" i="1"/>
  <c r="O26" i="1"/>
  <c r="S26" i="1"/>
  <c r="R26" i="1"/>
  <c r="P26" i="1"/>
  <c r="M26" i="1"/>
  <c r="S19" i="1"/>
  <c r="M19" i="1"/>
  <c r="O19" i="1"/>
  <c r="P19" i="1"/>
  <c r="U19" i="1"/>
  <c r="R19" i="1"/>
  <c r="S33" i="1"/>
  <c r="O33" i="1"/>
  <c r="R33" i="1"/>
  <c r="U33" i="1"/>
  <c r="M33" i="1"/>
  <c r="P33" i="1"/>
  <c r="R45" i="1"/>
  <c r="P45" i="1"/>
  <c r="S45" i="1"/>
  <c r="M45" i="1"/>
  <c r="U45" i="1"/>
  <c r="O45" i="1"/>
  <c r="O71" i="1"/>
  <c r="U71" i="1"/>
  <c r="R71" i="1"/>
  <c r="O75" i="1"/>
  <c r="R75" i="1"/>
  <c r="U75" i="1"/>
  <c r="M75" i="1"/>
  <c r="S75" i="1"/>
  <c r="P75" i="1"/>
  <c r="U29" i="1"/>
  <c r="S29" i="1"/>
  <c r="R29" i="1"/>
  <c r="P29" i="1"/>
  <c r="O29" i="1"/>
  <c r="M29" i="1"/>
  <c r="P16" i="1"/>
  <c r="O16" i="1"/>
  <c r="U16" i="1"/>
  <c r="S16" i="1"/>
  <c r="M16" i="1"/>
  <c r="R16" i="1"/>
  <c r="M57" i="1"/>
  <c r="O57" i="1"/>
  <c r="P57" i="1"/>
  <c r="U57" i="1"/>
  <c r="R57" i="1"/>
  <c r="S57" i="1"/>
  <c r="R41" i="1"/>
  <c r="S41" i="1"/>
  <c r="M41" i="1"/>
  <c r="P41" i="1"/>
  <c r="O41" i="1"/>
  <c r="U41" i="1"/>
  <c r="U79" i="1"/>
  <c r="S79" i="1"/>
  <c r="R79" i="1"/>
  <c r="O79" i="1"/>
  <c r="M79" i="1"/>
  <c r="P79" i="1"/>
  <c r="M61" i="1"/>
  <c r="P61" i="1"/>
  <c r="O61" i="1"/>
  <c r="U61" i="1"/>
  <c r="R61" i="1"/>
  <c r="S61" i="1"/>
  <c r="O22" i="1"/>
  <c r="U22" i="1"/>
  <c r="R22" i="1"/>
  <c r="S22" i="1"/>
  <c r="M22" i="1"/>
  <c r="P22" i="1"/>
  <c r="U83" i="1"/>
  <c r="R83" i="1"/>
  <c r="S83" i="1"/>
  <c r="M83" i="1"/>
  <c r="P83" i="1"/>
  <c r="O83" i="1"/>
  <c r="AN3" i="3"/>
  <c r="AO3" i="3"/>
  <c r="AP3" i="3"/>
  <c r="AQ3" i="3"/>
  <c r="AR3" i="3"/>
  <c r="AS3" i="3"/>
  <c r="AN4" i="3"/>
  <c r="AO4" i="3"/>
  <c r="AP4" i="3"/>
  <c r="AQ4" i="3"/>
  <c r="AR4" i="3"/>
  <c r="AS4" i="3"/>
  <c r="AN5" i="3"/>
  <c r="AO5" i="3"/>
  <c r="AP5" i="3"/>
  <c r="AQ5" i="3"/>
  <c r="AR5" i="3"/>
  <c r="AS5" i="3"/>
  <c r="AN6" i="3"/>
  <c r="AO6" i="3"/>
  <c r="AP6" i="3"/>
  <c r="AQ6" i="3"/>
  <c r="AR6" i="3"/>
  <c r="AS6" i="3"/>
  <c r="AN7" i="3"/>
  <c r="AO7" i="3"/>
  <c r="AP7" i="3"/>
  <c r="AQ7" i="3"/>
  <c r="AR7" i="3"/>
  <c r="AS7" i="3"/>
  <c r="AN8" i="3"/>
  <c r="AO8" i="3"/>
  <c r="AP8" i="3"/>
  <c r="AQ8" i="3"/>
  <c r="AR8" i="3"/>
  <c r="AS8" i="3"/>
  <c r="AN9" i="3"/>
  <c r="AO9" i="3"/>
  <c r="AP9" i="3"/>
  <c r="AQ9" i="3"/>
  <c r="AR9" i="3"/>
  <c r="AS9" i="3"/>
  <c r="AN10" i="3"/>
  <c r="AO10" i="3"/>
  <c r="AP10" i="3"/>
  <c r="AQ10" i="3"/>
  <c r="AR10" i="3"/>
  <c r="AS10" i="3"/>
  <c r="AN11" i="3"/>
  <c r="AO11" i="3"/>
  <c r="AP11" i="3"/>
  <c r="AQ11" i="3"/>
  <c r="AR11" i="3"/>
  <c r="AS11" i="3"/>
  <c r="AN12" i="3"/>
  <c r="AO12" i="3"/>
  <c r="AP12" i="3"/>
  <c r="AQ12" i="3"/>
  <c r="AR12" i="3"/>
  <c r="AS12" i="3"/>
  <c r="AN13" i="3"/>
  <c r="AO13" i="3"/>
  <c r="AP13" i="3"/>
  <c r="AQ13" i="3"/>
  <c r="AR13" i="3"/>
  <c r="AS13" i="3"/>
  <c r="AN14" i="3"/>
  <c r="AO14" i="3"/>
  <c r="AP14" i="3"/>
  <c r="AQ14" i="3"/>
  <c r="AR14" i="3"/>
  <c r="AS14" i="3"/>
  <c r="AB43" i="3"/>
  <c r="AJ43" i="3" s="1"/>
  <c r="AS43" i="3" s="1"/>
  <c r="AA43" i="3"/>
  <c r="AI43" i="3" s="1"/>
  <c r="AR43" i="3" s="1"/>
  <c r="Z43" i="3"/>
  <c r="AH43" i="3" s="1"/>
  <c r="AQ43" i="3" s="1"/>
  <c r="Y43" i="3"/>
  <c r="AG43" i="3" s="1"/>
  <c r="AP43" i="3" s="1"/>
  <c r="X43" i="3"/>
  <c r="AF43" i="3" s="1"/>
  <c r="AO43" i="3" s="1"/>
  <c r="W43" i="3"/>
  <c r="AE43" i="3" s="1"/>
  <c r="AN43" i="3" s="1"/>
  <c r="S43" i="3"/>
  <c r="R43" i="3"/>
  <c r="Q43" i="3"/>
  <c r="P43" i="3"/>
  <c r="O43" i="3"/>
  <c r="N43" i="3"/>
  <c r="AB42" i="3"/>
  <c r="AJ42" i="3" s="1"/>
  <c r="AS42" i="3" s="1"/>
  <c r="AA42" i="3"/>
  <c r="AI42" i="3" s="1"/>
  <c r="AR42" i="3" s="1"/>
  <c r="Z42" i="3"/>
  <c r="AH42" i="3" s="1"/>
  <c r="AQ42" i="3" s="1"/>
  <c r="Y42" i="3"/>
  <c r="AG42" i="3" s="1"/>
  <c r="AP42" i="3" s="1"/>
  <c r="X42" i="3"/>
  <c r="AF42" i="3" s="1"/>
  <c r="AO42" i="3" s="1"/>
  <c r="W42" i="3"/>
  <c r="AE42" i="3" s="1"/>
  <c r="AN42" i="3" s="1"/>
  <c r="S42" i="3"/>
  <c r="R42" i="3"/>
  <c r="Q42" i="3"/>
  <c r="P42" i="3"/>
  <c r="O42" i="3"/>
  <c r="N42" i="3"/>
  <c r="AB41" i="3"/>
  <c r="AJ41" i="3" s="1"/>
  <c r="AS41" i="3" s="1"/>
  <c r="AA41" i="3"/>
  <c r="AI41" i="3" s="1"/>
  <c r="AR41" i="3" s="1"/>
  <c r="Z41" i="3"/>
  <c r="AH41" i="3" s="1"/>
  <c r="AQ41" i="3" s="1"/>
  <c r="Y41" i="3"/>
  <c r="AG41" i="3" s="1"/>
  <c r="AP41" i="3" s="1"/>
  <c r="X41" i="3"/>
  <c r="AF41" i="3" s="1"/>
  <c r="AO41" i="3" s="1"/>
  <c r="W41" i="3"/>
  <c r="AE41" i="3" s="1"/>
  <c r="AN41" i="3" s="1"/>
  <c r="S41" i="3"/>
  <c r="R41" i="3"/>
  <c r="Q41" i="3"/>
  <c r="P41" i="3"/>
  <c r="O41" i="3"/>
  <c r="N41" i="3"/>
  <c r="AB40" i="3"/>
  <c r="AJ40" i="3" s="1"/>
  <c r="AS40" i="3" s="1"/>
  <c r="AA40" i="3"/>
  <c r="AI40" i="3" s="1"/>
  <c r="AR40" i="3" s="1"/>
  <c r="Z40" i="3"/>
  <c r="AH40" i="3" s="1"/>
  <c r="AQ40" i="3" s="1"/>
  <c r="Y40" i="3"/>
  <c r="AG40" i="3" s="1"/>
  <c r="AP40" i="3" s="1"/>
  <c r="X40" i="3"/>
  <c r="AF40" i="3" s="1"/>
  <c r="AO40" i="3" s="1"/>
  <c r="W40" i="3"/>
  <c r="AE40" i="3" s="1"/>
  <c r="AN40" i="3" s="1"/>
  <c r="S40" i="3"/>
  <c r="R40" i="3"/>
  <c r="Q40" i="3"/>
  <c r="P40" i="3"/>
  <c r="O40" i="3"/>
  <c r="N40" i="3"/>
  <c r="AB39" i="3"/>
  <c r="AJ39" i="3" s="1"/>
  <c r="AS39" i="3" s="1"/>
  <c r="AA39" i="3"/>
  <c r="AI39" i="3" s="1"/>
  <c r="AR39" i="3" s="1"/>
  <c r="Z39" i="3"/>
  <c r="AH39" i="3" s="1"/>
  <c r="AQ39" i="3" s="1"/>
  <c r="Y39" i="3"/>
  <c r="AG39" i="3" s="1"/>
  <c r="AP39" i="3" s="1"/>
  <c r="X39" i="3"/>
  <c r="AF39" i="3" s="1"/>
  <c r="AO39" i="3" s="1"/>
  <c r="W39" i="3"/>
  <c r="AE39" i="3" s="1"/>
  <c r="AN39" i="3" s="1"/>
  <c r="S39" i="3"/>
  <c r="R39" i="3"/>
  <c r="Q39" i="3"/>
  <c r="P39" i="3"/>
  <c r="O39" i="3"/>
  <c r="N39" i="3"/>
  <c r="AB38" i="3"/>
  <c r="AJ38" i="3" s="1"/>
  <c r="AS38" i="3" s="1"/>
  <c r="AA38" i="3"/>
  <c r="AI38" i="3" s="1"/>
  <c r="AR38" i="3" s="1"/>
  <c r="Z38" i="3"/>
  <c r="AH38" i="3" s="1"/>
  <c r="AQ38" i="3" s="1"/>
  <c r="Y38" i="3"/>
  <c r="AG38" i="3" s="1"/>
  <c r="AP38" i="3" s="1"/>
  <c r="X38" i="3"/>
  <c r="AF38" i="3" s="1"/>
  <c r="AO38" i="3" s="1"/>
  <c r="W38" i="3"/>
  <c r="AE38" i="3" s="1"/>
  <c r="AN38" i="3" s="1"/>
  <c r="S38" i="3"/>
  <c r="R38" i="3"/>
  <c r="Q38" i="3"/>
  <c r="P38" i="3"/>
  <c r="O38" i="3"/>
  <c r="N38" i="3"/>
  <c r="AB37" i="3"/>
  <c r="AJ37" i="3" s="1"/>
  <c r="AS37" i="3" s="1"/>
  <c r="AA37" i="3"/>
  <c r="AI37" i="3" s="1"/>
  <c r="AR37" i="3" s="1"/>
  <c r="Z37" i="3"/>
  <c r="AH37" i="3" s="1"/>
  <c r="AQ37" i="3" s="1"/>
  <c r="Y37" i="3"/>
  <c r="AG37" i="3" s="1"/>
  <c r="AP37" i="3" s="1"/>
  <c r="X37" i="3"/>
  <c r="AF37" i="3" s="1"/>
  <c r="AO37" i="3" s="1"/>
  <c r="W37" i="3"/>
  <c r="AE37" i="3" s="1"/>
  <c r="AN37" i="3" s="1"/>
  <c r="S37" i="3"/>
  <c r="R37" i="3"/>
  <c r="Q37" i="3"/>
  <c r="P37" i="3"/>
  <c r="O37" i="3"/>
  <c r="N37" i="3"/>
  <c r="AB36" i="3"/>
  <c r="AJ36" i="3" s="1"/>
  <c r="AS36" i="3" s="1"/>
  <c r="AA36" i="3"/>
  <c r="AI36" i="3" s="1"/>
  <c r="AR36" i="3" s="1"/>
  <c r="Z36" i="3"/>
  <c r="AH36" i="3" s="1"/>
  <c r="AQ36" i="3" s="1"/>
  <c r="Y36" i="3"/>
  <c r="AG36" i="3" s="1"/>
  <c r="AP36" i="3" s="1"/>
  <c r="X36" i="3"/>
  <c r="AF36" i="3" s="1"/>
  <c r="AO36" i="3" s="1"/>
  <c r="W36" i="3"/>
  <c r="AE36" i="3" s="1"/>
  <c r="AN36" i="3" s="1"/>
  <c r="S36" i="3"/>
  <c r="R36" i="3"/>
  <c r="Q36" i="3"/>
  <c r="P36" i="3"/>
  <c r="O36" i="3"/>
  <c r="N36" i="3"/>
  <c r="AB35" i="3"/>
  <c r="AJ35" i="3" s="1"/>
  <c r="AS35" i="3" s="1"/>
  <c r="AA35" i="3"/>
  <c r="AI35" i="3" s="1"/>
  <c r="AR35" i="3" s="1"/>
  <c r="Z35" i="3"/>
  <c r="AH35" i="3" s="1"/>
  <c r="AQ35" i="3" s="1"/>
  <c r="Y35" i="3"/>
  <c r="AG35" i="3" s="1"/>
  <c r="AP35" i="3" s="1"/>
  <c r="X35" i="3"/>
  <c r="AF35" i="3" s="1"/>
  <c r="AO35" i="3" s="1"/>
  <c r="W35" i="3"/>
  <c r="AE35" i="3" s="1"/>
  <c r="AN35" i="3" s="1"/>
  <c r="S35" i="3"/>
  <c r="R35" i="3"/>
  <c r="Q35" i="3"/>
  <c r="P35" i="3"/>
  <c r="O35" i="3"/>
  <c r="N35" i="3"/>
  <c r="AB34" i="3"/>
  <c r="AJ34" i="3" s="1"/>
  <c r="AS34" i="3" s="1"/>
  <c r="AA34" i="3"/>
  <c r="AI34" i="3" s="1"/>
  <c r="AR34" i="3" s="1"/>
  <c r="Z34" i="3"/>
  <c r="AH34" i="3" s="1"/>
  <c r="AQ34" i="3" s="1"/>
  <c r="Y34" i="3"/>
  <c r="AG34" i="3" s="1"/>
  <c r="AP34" i="3" s="1"/>
  <c r="X34" i="3"/>
  <c r="AF34" i="3" s="1"/>
  <c r="AO34" i="3" s="1"/>
  <c r="W34" i="3"/>
  <c r="AE34" i="3" s="1"/>
  <c r="AN34" i="3" s="1"/>
  <c r="S34" i="3"/>
  <c r="R34" i="3"/>
  <c r="Q34" i="3"/>
  <c r="P34" i="3"/>
  <c r="O34" i="3"/>
  <c r="N34" i="3"/>
  <c r="AB33" i="3"/>
  <c r="AJ33" i="3" s="1"/>
  <c r="AS33" i="3" s="1"/>
  <c r="AA33" i="3"/>
  <c r="AI33" i="3" s="1"/>
  <c r="AR33" i="3" s="1"/>
  <c r="Z33" i="3"/>
  <c r="AH33" i="3" s="1"/>
  <c r="AQ33" i="3" s="1"/>
  <c r="Y33" i="3"/>
  <c r="AG33" i="3" s="1"/>
  <c r="AP33" i="3" s="1"/>
  <c r="X33" i="3"/>
  <c r="AF33" i="3" s="1"/>
  <c r="AO33" i="3" s="1"/>
  <c r="W33" i="3"/>
  <c r="AE33" i="3" s="1"/>
  <c r="AN33" i="3" s="1"/>
  <c r="S33" i="3"/>
  <c r="R33" i="3"/>
  <c r="Q33" i="3"/>
  <c r="P33" i="3"/>
  <c r="O33" i="3"/>
  <c r="N33" i="3"/>
  <c r="AB32" i="3"/>
  <c r="AJ32" i="3" s="1"/>
  <c r="AS32" i="3" s="1"/>
  <c r="AA32" i="3"/>
  <c r="AI32" i="3" s="1"/>
  <c r="AR32" i="3" s="1"/>
  <c r="Z32" i="3"/>
  <c r="AH32" i="3" s="1"/>
  <c r="AQ32" i="3" s="1"/>
  <c r="Y32" i="3"/>
  <c r="AG32" i="3" s="1"/>
  <c r="AP32" i="3" s="1"/>
  <c r="X32" i="3"/>
  <c r="AF32" i="3" s="1"/>
  <c r="AO32" i="3" s="1"/>
  <c r="W32" i="3"/>
  <c r="AE32" i="3" s="1"/>
  <c r="AN32" i="3" s="1"/>
  <c r="S32" i="3"/>
  <c r="R32" i="3"/>
  <c r="Q32" i="3"/>
  <c r="P32" i="3"/>
  <c r="O32" i="3"/>
  <c r="N32" i="3"/>
  <c r="AB28" i="3"/>
  <c r="AJ28" i="3" s="1"/>
  <c r="AS28" i="3" s="1"/>
  <c r="AA28" i="3"/>
  <c r="AI28" i="3" s="1"/>
  <c r="AR28" i="3" s="1"/>
  <c r="Z28" i="3"/>
  <c r="AH28" i="3" s="1"/>
  <c r="AQ28" i="3" s="1"/>
  <c r="Y28" i="3"/>
  <c r="AG28" i="3" s="1"/>
  <c r="AP28" i="3" s="1"/>
  <c r="X28" i="3"/>
  <c r="AF28" i="3" s="1"/>
  <c r="AO28" i="3" s="1"/>
  <c r="W28" i="3"/>
  <c r="AE28" i="3" s="1"/>
  <c r="AN28" i="3" s="1"/>
  <c r="S28" i="3"/>
  <c r="R28" i="3"/>
  <c r="Q28" i="3"/>
  <c r="P28" i="3"/>
  <c r="O28" i="3"/>
  <c r="N28" i="3"/>
  <c r="AB27" i="3"/>
  <c r="AJ27" i="3" s="1"/>
  <c r="AS27" i="3" s="1"/>
  <c r="AA27" i="3"/>
  <c r="AI27" i="3" s="1"/>
  <c r="AR27" i="3" s="1"/>
  <c r="Z27" i="3"/>
  <c r="AH27" i="3" s="1"/>
  <c r="AQ27" i="3" s="1"/>
  <c r="Y27" i="3"/>
  <c r="AG27" i="3" s="1"/>
  <c r="AP27" i="3" s="1"/>
  <c r="X27" i="3"/>
  <c r="AF27" i="3" s="1"/>
  <c r="AO27" i="3" s="1"/>
  <c r="W27" i="3"/>
  <c r="AE27" i="3" s="1"/>
  <c r="AN27" i="3" s="1"/>
  <c r="S27" i="3"/>
  <c r="R27" i="3"/>
  <c r="Q27" i="3"/>
  <c r="P27" i="3"/>
  <c r="O27" i="3"/>
  <c r="N27" i="3"/>
  <c r="AB26" i="3"/>
  <c r="AJ26" i="3" s="1"/>
  <c r="AS26" i="3" s="1"/>
  <c r="AA26" i="3"/>
  <c r="AI26" i="3" s="1"/>
  <c r="AR26" i="3" s="1"/>
  <c r="Z26" i="3"/>
  <c r="AH26" i="3" s="1"/>
  <c r="AQ26" i="3" s="1"/>
  <c r="Y26" i="3"/>
  <c r="AG26" i="3" s="1"/>
  <c r="AP26" i="3" s="1"/>
  <c r="X26" i="3"/>
  <c r="AF26" i="3" s="1"/>
  <c r="AO26" i="3" s="1"/>
  <c r="W26" i="3"/>
  <c r="AE26" i="3" s="1"/>
  <c r="AN26" i="3" s="1"/>
  <c r="S26" i="3"/>
  <c r="R26" i="3"/>
  <c r="Q26" i="3"/>
  <c r="P26" i="3"/>
  <c r="O26" i="3"/>
  <c r="N26" i="3"/>
  <c r="AB25" i="3"/>
  <c r="AJ25" i="3" s="1"/>
  <c r="AS25" i="3" s="1"/>
  <c r="AA25" i="3"/>
  <c r="AI25" i="3" s="1"/>
  <c r="AR25" i="3" s="1"/>
  <c r="Z25" i="3"/>
  <c r="AH25" i="3" s="1"/>
  <c r="AQ25" i="3" s="1"/>
  <c r="Y25" i="3"/>
  <c r="AG25" i="3" s="1"/>
  <c r="AP25" i="3" s="1"/>
  <c r="X25" i="3"/>
  <c r="AF25" i="3" s="1"/>
  <c r="AO25" i="3" s="1"/>
  <c r="W25" i="3"/>
  <c r="AE25" i="3" s="1"/>
  <c r="AN25" i="3" s="1"/>
  <c r="S25" i="3"/>
  <c r="R25" i="3"/>
  <c r="Q25" i="3"/>
  <c r="P25" i="3"/>
  <c r="O25" i="3"/>
  <c r="N25" i="3"/>
  <c r="AB24" i="3"/>
  <c r="AJ24" i="3" s="1"/>
  <c r="AS24" i="3" s="1"/>
  <c r="AA24" i="3"/>
  <c r="AI24" i="3" s="1"/>
  <c r="AR24" i="3" s="1"/>
  <c r="Z24" i="3"/>
  <c r="AH24" i="3" s="1"/>
  <c r="AQ24" i="3" s="1"/>
  <c r="Y24" i="3"/>
  <c r="AG24" i="3" s="1"/>
  <c r="AP24" i="3" s="1"/>
  <c r="X24" i="3"/>
  <c r="AF24" i="3" s="1"/>
  <c r="AO24" i="3" s="1"/>
  <c r="W24" i="3"/>
  <c r="AE24" i="3" s="1"/>
  <c r="AN24" i="3" s="1"/>
  <c r="S24" i="3"/>
  <c r="R24" i="3"/>
  <c r="Q24" i="3"/>
  <c r="P24" i="3"/>
  <c r="O24" i="3"/>
  <c r="N24" i="3"/>
  <c r="AB23" i="3"/>
  <c r="AJ23" i="3" s="1"/>
  <c r="AS23" i="3" s="1"/>
  <c r="AA23" i="3"/>
  <c r="AI23" i="3" s="1"/>
  <c r="AR23" i="3" s="1"/>
  <c r="Z23" i="3"/>
  <c r="AH23" i="3" s="1"/>
  <c r="AQ23" i="3" s="1"/>
  <c r="Y23" i="3"/>
  <c r="AG23" i="3" s="1"/>
  <c r="AP23" i="3" s="1"/>
  <c r="X23" i="3"/>
  <c r="AF23" i="3" s="1"/>
  <c r="AO23" i="3" s="1"/>
  <c r="W23" i="3"/>
  <c r="AE23" i="3" s="1"/>
  <c r="AN23" i="3" s="1"/>
  <c r="S23" i="3"/>
  <c r="R23" i="3"/>
  <c r="Q23" i="3"/>
  <c r="P23" i="3"/>
  <c r="O23" i="3"/>
  <c r="N23" i="3"/>
  <c r="AB22" i="3"/>
  <c r="AJ22" i="3" s="1"/>
  <c r="AS22" i="3" s="1"/>
  <c r="AA22" i="3"/>
  <c r="AI22" i="3" s="1"/>
  <c r="AR22" i="3" s="1"/>
  <c r="Z22" i="3"/>
  <c r="AH22" i="3" s="1"/>
  <c r="AQ22" i="3" s="1"/>
  <c r="Y22" i="3"/>
  <c r="AG22" i="3" s="1"/>
  <c r="AP22" i="3" s="1"/>
  <c r="X22" i="3"/>
  <c r="AF22" i="3" s="1"/>
  <c r="AO22" i="3" s="1"/>
  <c r="W22" i="3"/>
  <c r="AE22" i="3" s="1"/>
  <c r="AN22" i="3" s="1"/>
  <c r="S22" i="3"/>
  <c r="R22" i="3"/>
  <c r="Q22" i="3"/>
  <c r="P22" i="3"/>
  <c r="O22" i="3"/>
  <c r="N22" i="3"/>
  <c r="AB21" i="3"/>
  <c r="AJ21" i="3" s="1"/>
  <c r="AS21" i="3" s="1"/>
  <c r="AA21" i="3"/>
  <c r="AI21" i="3" s="1"/>
  <c r="AR21" i="3" s="1"/>
  <c r="Z21" i="3"/>
  <c r="AH21" i="3" s="1"/>
  <c r="AQ21" i="3" s="1"/>
  <c r="Y21" i="3"/>
  <c r="AG21" i="3" s="1"/>
  <c r="AP21" i="3" s="1"/>
  <c r="X21" i="3"/>
  <c r="AF21" i="3" s="1"/>
  <c r="AO21" i="3" s="1"/>
  <c r="W21" i="3"/>
  <c r="AE21" i="3" s="1"/>
  <c r="AN21" i="3" s="1"/>
  <c r="S21" i="3"/>
  <c r="R21" i="3"/>
  <c r="Q21" i="3"/>
  <c r="P21" i="3"/>
  <c r="O21" i="3"/>
  <c r="N21" i="3"/>
  <c r="AB20" i="3"/>
  <c r="AJ20" i="3" s="1"/>
  <c r="AS20" i="3" s="1"/>
  <c r="AA20" i="3"/>
  <c r="AI20" i="3" s="1"/>
  <c r="AR20" i="3" s="1"/>
  <c r="Z20" i="3"/>
  <c r="AH20" i="3" s="1"/>
  <c r="AQ20" i="3" s="1"/>
  <c r="Y20" i="3"/>
  <c r="AG20" i="3" s="1"/>
  <c r="AP20" i="3" s="1"/>
  <c r="X20" i="3"/>
  <c r="AF20" i="3" s="1"/>
  <c r="AO20" i="3" s="1"/>
  <c r="W20" i="3"/>
  <c r="AE20" i="3" s="1"/>
  <c r="AN20" i="3" s="1"/>
  <c r="S20" i="3"/>
  <c r="R20" i="3"/>
  <c r="Q20" i="3"/>
  <c r="P20" i="3"/>
  <c r="O20" i="3"/>
  <c r="N20" i="3"/>
  <c r="AB19" i="3"/>
  <c r="AJ19" i="3" s="1"/>
  <c r="AS19" i="3" s="1"/>
  <c r="AA19" i="3"/>
  <c r="AI19" i="3" s="1"/>
  <c r="AR19" i="3" s="1"/>
  <c r="Z19" i="3"/>
  <c r="AH19" i="3" s="1"/>
  <c r="AQ19" i="3" s="1"/>
  <c r="Y19" i="3"/>
  <c r="AG19" i="3" s="1"/>
  <c r="AP19" i="3" s="1"/>
  <c r="X19" i="3"/>
  <c r="AF19" i="3" s="1"/>
  <c r="AO19" i="3" s="1"/>
  <c r="W19" i="3"/>
  <c r="AE19" i="3" s="1"/>
  <c r="AN19" i="3" s="1"/>
  <c r="S19" i="3"/>
  <c r="R19" i="3"/>
  <c r="Q19" i="3"/>
  <c r="P19" i="3"/>
  <c r="O19" i="3"/>
  <c r="N19" i="3"/>
  <c r="AB18" i="3"/>
  <c r="AJ18" i="3" s="1"/>
  <c r="AS18" i="3" s="1"/>
  <c r="AA18" i="3"/>
  <c r="AI18" i="3" s="1"/>
  <c r="AR18" i="3" s="1"/>
  <c r="Z18" i="3"/>
  <c r="AH18" i="3" s="1"/>
  <c r="AQ18" i="3" s="1"/>
  <c r="Y18" i="3"/>
  <c r="AG18" i="3" s="1"/>
  <c r="AP18" i="3" s="1"/>
  <c r="X18" i="3"/>
  <c r="AF18" i="3" s="1"/>
  <c r="AO18" i="3" s="1"/>
  <c r="W18" i="3"/>
  <c r="AE18" i="3" s="1"/>
  <c r="AN18" i="3" s="1"/>
  <c r="S18" i="3"/>
  <c r="R18" i="3"/>
  <c r="Q18" i="3"/>
  <c r="P18" i="3"/>
  <c r="O18" i="3"/>
  <c r="N18" i="3"/>
  <c r="AB17" i="3"/>
  <c r="AJ17" i="3" s="1"/>
  <c r="AS17" i="3" s="1"/>
  <c r="AA17" i="3"/>
  <c r="AI17" i="3" s="1"/>
  <c r="AR17" i="3" s="1"/>
  <c r="Z17" i="3"/>
  <c r="AH17" i="3" s="1"/>
  <c r="AQ17" i="3" s="1"/>
  <c r="Y17" i="3"/>
  <c r="AG17" i="3" s="1"/>
  <c r="AP17" i="3" s="1"/>
  <c r="X17" i="3"/>
  <c r="AF17" i="3" s="1"/>
  <c r="AO17" i="3" s="1"/>
  <c r="W17" i="3"/>
  <c r="AE17" i="3" s="1"/>
  <c r="AN17" i="3" s="1"/>
  <c r="S17" i="3"/>
  <c r="R17" i="3"/>
  <c r="Q17" i="3"/>
  <c r="P17" i="3"/>
  <c r="O17" i="3"/>
  <c r="N17" i="3"/>
  <c r="AB14" i="3"/>
  <c r="AJ14" i="3" s="1"/>
  <c r="AA14" i="3"/>
  <c r="AI14" i="3" s="1"/>
  <c r="Z14" i="3"/>
  <c r="AH14" i="3" s="1"/>
  <c r="Y14" i="3"/>
  <c r="AG14" i="3" s="1"/>
  <c r="X14" i="3"/>
  <c r="AF14" i="3" s="1"/>
  <c r="W14" i="3"/>
  <c r="AE14" i="3" s="1"/>
  <c r="S14" i="3"/>
  <c r="R14" i="3"/>
  <c r="Q14" i="3"/>
  <c r="P14" i="3"/>
  <c r="O14" i="3"/>
  <c r="N14" i="3"/>
  <c r="AB13" i="3"/>
  <c r="AJ13" i="3" s="1"/>
  <c r="AA13" i="3"/>
  <c r="AI13" i="3" s="1"/>
  <c r="Z13" i="3"/>
  <c r="AH13" i="3" s="1"/>
  <c r="Y13" i="3"/>
  <c r="AG13" i="3" s="1"/>
  <c r="X13" i="3"/>
  <c r="AF13" i="3" s="1"/>
  <c r="W13" i="3"/>
  <c r="AE13" i="3" s="1"/>
  <c r="S13" i="3"/>
  <c r="R13" i="3"/>
  <c r="Q13" i="3"/>
  <c r="P13" i="3"/>
  <c r="O13" i="3"/>
  <c r="N13" i="3"/>
  <c r="AB12" i="3"/>
  <c r="AJ12" i="3" s="1"/>
  <c r="AA12" i="3"/>
  <c r="AI12" i="3" s="1"/>
  <c r="Z12" i="3"/>
  <c r="AH12" i="3" s="1"/>
  <c r="Y12" i="3"/>
  <c r="AG12" i="3" s="1"/>
  <c r="X12" i="3"/>
  <c r="AF12" i="3" s="1"/>
  <c r="W12" i="3"/>
  <c r="AE12" i="3" s="1"/>
  <c r="S12" i="3"/>
  <c r="R12" i="3"/>
  <c r="Q12" i="3"/>
  <c r="P12" i="3"/>
  <c r="O12" i="3"/>
  <c r="N12" i="3"/>
  <c r="AB11" i="3"/>
  <c r="AJ11" i="3" s="1"/>
  <c r="AA11" i="3"/>
  <c r="AI11" i="3" s="1"/>
  <c r="Z11" i="3"/>
  <c r="AH11" i="3" s="1"/>
  <c r="Y11" i="3"/>
  <c r="AG11" i="3" s="1"/>
  <c r="X11" i="3"/>
  <c r="AF11" i="3" s="1"/>
  <c r="W11" i="3"/>
  <c r="AE11" i="3" s="1"/>
  <c r="S11" i="3"/>
  <c r="R11" i="3"/>
  <c r="Q11" i="3"/>
  <c r="P11" i="3"/>
  <c r="O11" i="3"/>
  <c r="N11" i="3"/>
  <c r="AB10" i="3"/>
  <c r="AJ10" i="3" s="1"/>
  <c r="AA10" i="3"/>
  <c r="AI10" i="3" s="1"/>
  <c r="Z10" i="3"/>
  <c r="AH10" i="3" s="1"/>
  <c r="Y10" i="3"/>
  <c r="AG10" i="3" s="1"/>
  <c r="X10" i="3"/>
  <c r="AF10" i="3" s="1"/>
  <c r="W10" i="3"/>
  <c r="AE10" i="3" s="1"/>
  <c r="S10" i="3"/>
  <c r="R10" i="3"/>
  <c r="Q10" i="3"/>
  <c r="P10" i="3"/>
  <c r="O10" i="3"/>
  <c r="N10" i="3"/>
  <c r="AB9" i="3"/>
  <c r="AJ9" i="3" s="1"/>
  <c r="AA9" i="3"/>
  <c r="AI9" i="3" s="1"/>
  <c r="Z9" i="3"/>
  <c r="AH9" i="3" s="1"/>
  <c r="Y9" i="3"/>
  <c r="AG9" i="3" s="1"/>
  <c r="X9" i="3"/>
  <c r="AF9" i="3" s="1"/>
  <c r="W9" i="3"/>
  <c r="AE9" i="3" s="1"/>
  <c r="S9" i="3"/>
  <c r="R9" i="3"/>
  <c r="Q9" i="3"/>
  <c r="P9" i="3"/>
  <c r="O9" i="3"/>
  <c r="N9" i="3"/>
  <c r="AB8" i="3"/>
  <c r="AJ8" i="3" s="1"/>
  <c r="AA8" i="3"/>
  <c r="AI8" i="3" s="1"/>
  <c r="Z8" i="3"/>
  <c r="AH8" i="3" s="1"/>
  <c r="Y8" i="3"/>
  <c r="AG8" i="3" s="1"/>
  <c r="X8" i="3"/>
  <c r="AF8" i="3" s="1"/>
  <c r="W8" i="3"/>
  <c r="AE8" i="3" s="1"/>
  <c r="S8" i="3"/>
  <c r="R8" i="3"/>
  <c r="Q8" i="3"/>
  <c r="P8" i="3"/>
  <c r="O8" i="3"/>
  <c r="N8" i="3"/>
  <c r="AB7" i="3"/>
  <c r="AJ7" i="3" s="1"/>
  <c r="AA7" i="3"/>
  <c r="AI7" i="3" s="1"/>
  <c r="Z7" i="3"/>
  <c r="AH7" i="3" s="1"/>
  <c r="Y7" i="3"/>
  <c r="AG7" i="3" s="1"/>
  <c r="X7" i="3"/>
  <c r="AF7" i="3" s="1"/>
  <c r="W7" i="3"/>
  <c r="AE7" i="3" s="1"/>
  <c r="S7" i="3"/>
  <c r="R7" i="3"/>
  <c r="Q7" i="3"/>
  <c r="P7" i="3"/>
  <c r="O7" i="3"/>
  <c r="N7" i="3"/>
  <c r="AB6" i="3"/>
  <c r="AJ6" i="3" s="1"/>
  <c r="AA6" i="3"/>
  <c r="AI6" i="3" s="1"/>
  <c r="Z6" i="3"/>
  <c r="AH6" i="3" s="1"/>
  <c r="Y6" i="3"/>
  <c r="AG6" i="3" s="1"/>
  <c r="X6" i="3"/>
  <c r="AF6" i="3" s="1"/>
  <c r="W6" i="3"/>
  <c r="AE6" i="3" s="1"/>
  <c r="S6" i="3"/>
  <c r="R6" i="3"/>
  <c r="Q6" i="3"/>
  <c r="P6" i="3"/>
  <c r="O6" i="3"/>
  <c r="N6" i="3"/>
  <c r="AB5" i="3"/>
  <c r="AJ5" i="3" s="1"/>
  <c r="AA5" i="3"/>
  <c r="AI5" i="3" s="1"/>
  <c r="Z5" i="3"/>
  <c r="AH5" i="3" s="1"/>
  <c r="Y5" i="3"/>
  <c r="AG5" i="3" s="1"/>
  <c r="X5" i="3"/>
  <c r="AF5" i="3" s="1"/>
  <c r="W5" i="3"/>
  <c r="AE5" i="3" s="1"/>
  <c r="S5" i="3"/>
  <c r="R5" i="3"/>
  <c r="Q5" i="3"/>
  <c r="P5" i="3"/>
  <c r="O5" i="3"/>
  <c r="N5" i="3"/>
  <c r="AB4" i="3"/>
  <c r="AJ4" i="3" s="1"/>
  <c r="AA4" i="3"/>
  <c r="AI4" i="3" s="1"/>
  <c r="Z4" i="3"/>
  <c r="AH4" i="3" s="1"/>
  <c r="Y4" i="3"/>
  <c r="AG4" i="3" s="1"/>
  <c r="X4" i="3"/>
  <c r="AF4" i="3" s="1"/>
  <c r="W4" i="3"/>
  <c r="AE4" i="3" s="1"/>
  <c r="S4" i="3"/>
  <c r="R4" i="3"/>
  <c r="Q4" i="3"/>
  <c r="P4" i="3"/>
  <c r="O4" i="3"/>
  <c r="N4" i="3"/>
  <c r="AB3" i="3"/>
  <c r="AJ3" i="3" s="1"/>
  <c r="AA3" i="3"/>
  <c r="AI3" i="3" s="1"/>
  <c r="Z3" i="3"/>
  <c r="AH3" i="3" s="1"/>
  <c r="Y3" i="3"/>
  <c r="AG3" i="3" s="1"/>
  <c r="X3" i="3"/>
  <c r="AF3" i="3" s="1"/>
  <c r="W3" i="3"/>
  <c r="AE3" i="3" s="1"/>
  <c r="S3" i="3"/>
  <c r="R3" i="3"/>
  <c r="Q3" i="3"/>
  <c r="P3" i="3"/>
  <c r="O3" i="3"/>
  <c r="N3" i="3"/>
  <c r="G19" i="5" l="1"/>
  <c r="AO37" i="1"/>
  <c r="G21" i="5"/>
  <c r="AU22" i="1"/>
  <c r="G26" i="5"/>
  <c r="G32" i="5"/>
  <c r="AP37" i="1"/>
  <c r="G22" i="5"/>
  <c r="G28" i="5"/>
  <c r="AO22" i="1"/>
  <c r="AR67" i="1"/>
  <c r="AR83" i="1"/>
  <c r="G29" i="5"/>
  <c r="G31" i="5"/>
  <c r="AP71" i="1"/>
  <c r="G23" i="5"/>
  <c r="G27" i="5"/>
  <c r="G30" i="5"/>
  <c r="AM22" i="1"/>
  <c r="AS16" i="1"/>
  <c r="G24" i="5"/>
  <c r="G18" i="5"/>
  <c r="G33" i="5"/>
  <c r="G25" i="5"/>
  <c r="F16" i="5"/>
  <c r="AM83" i="1"/>
  <c r="AP61" i="1"/>
  <c r="AU64" i="1"/>
  <c r="AU13" i="1"/>
  <c r="G34" i="5"/>
  <c r="G35" i="5"/>
  <c r="AU16" i="1"/>
  <c r="AO16" i="1"/>
  <c r="AS64" i="1"/>
  <c r="AO71" i="1"/>
  <c r="AR79" i="1"/>
  <c r="AU79" i="1"/>
  <c r="AM75" i="1"/>
  <c r="AU75" i="1"/>
  <c r="AO75" i="1"/>
  <c r="AU71" i="1"/>
  <c r="AP75" i="1"/>
  <c r="AS75" i="1"/>
  <c r="AS71" i="1"/>
  <c r="AS67" i="1"/>
  <c r="AM64" i="1"/>
  <c r="AR64" i="1"/>
  <c r="AO61" i="1"/>
  <c r="AR61" i="1"/>
  <c r="AM57" i="1"/>
  <c r="AO57" i="1"/>
  <c r="AR57" i="1"/>
  <c r="AM53" i="1"/>
  <c r="AS53" i="1"/>
  <c r="AM49" i="1"/>
  <c r="AO49" i="1"/>
  <c r="AP49" i="1"/>
  <c r="AU45" i="1"/>
  <c r="AU41" i="1"/>
  <c r="AO41" i="1"/>
  <c r="AU37" i="1"/>
  <c r="AU33" i="1"/>
  <c r="AM33" i="1"/>
  <c r="AO33" i="1"/>
  <c r="AR26" i="1"/>
  <c r="AS26" i="1"/>
  <c r="AU26" i="1"/>
  <c r="AS22" i="1"/>
  <c r="AR22" i="1"/>
  <c r="AU19" i="1"/>
  <c r="AR16" i="1"/>
  <c r="AM16" i="1"/>
  <c r="AN13" i="1"/>
  <c r="AP13" i="1"/>
  <c r="AR13" i="1"/>
  <c r="AS13" i="1"/>
  <c r="AP33" i="1"/>
  <c r="AO26" i="1"/>
  <c r="AR75" i="1"/>
  <c r="AR33" i="1"/>
  <c r="AM71" i="1"/>
  <c r="AS61" i="1"/>
  <c r="AP41" i="1"/>
  <c r="AR71" i="1"/>
  <c r="AS33" i="1"/>
  <c r="AM67" i="1"/>
  <c r="AM41" i="1"/>
  <c r="AP16" i="1"/>
  <c r="AR19" i="1"/>
  <c r="AU67" i="1"/>
  <c r="AU61" i="1"/>
  <c r="AS41" i="1"/>
  <c r="AM29" i="1"/>
  <c r="AP83" i="1"/>
  <c r="AR41" i="1"/>
  <c r="AO29" i="1"/>
  <c r="AO45" i="1"/>
  <c r="AP19" i="1"/>
  <c r="AO67" i="1"/>
  <c r="AO64" i="1"/>
  <c r="AM13" i="1"/>
  <c r="AS57" i="1"/>
  <c r="AP29" i="1"/>
  <c r="AO19" i="1"/>
  <c r="AP67" i="1"/>
  <c r="AM61" i="1"/>
  <c r="AR29" i="1"/>
  <c r="AM45" i="1"/>
  <c r="AM19" i="1"/>
  <c r="AP64" i="1"/>
  <c r="AP79" i="1"/>
  <c r="AU57" i="1"/>
  <c r="AS29" i="1"/>
  <c r="AS45" i="1"/>
  <c r="AS19" i="1"/>
  <c r="AO53" i="1"/>
  <c r="AU83" i="1"/>
  <c r="AM79" i="1"/>
  <c r="AP57" i="1"/>
  <c r="AU29" i="1"/>
  <c r="AP45" i="1"/>
  <c r="AM26" i="1"/>
  <c r="AP53" i="1"/>
  <c r="AU49" i="1"/>
  <c r="AM37" i="1"/>
  <c r="AO83" i="1"/>
  <c r="AP22" i="1"/>
  <c r="AO79" i="1"/>
  <c r="AR45" i="1"/>
  <c r="AP26" i="1"/>
  <c r="AR53" i="1"/>
  <c r="AS49" i="1"/>
  <c r="AR37" i="1"/>
  <c r="N67" i="1"/>
  <c r="AN67" i="1" s="1"/>
  <c r="N75" i="1"/>
  <c r="AN75" i="1" s="1"/>
  <c r="Q64" i="1"/>
  <c r="AQ64" i="1" s="1"/>
  <c r="Q75" i="1"/>
  <c r="AQ75" i="1" s="1"/>
  <c r="T53" i="1"/>
  <c r="AT53" i="1" s="1"/>
  <c r="T75" i="1"/>
  <c r="AT75" i="1" s="1"/>
  <c r="Q71" i="1"/>
  <c r="AQ71" i="1" s="1"/>
  <c r="N61" i="1"/>
  <c r="AN61" i="1" s="1"/>
  <c r="N71" i="1"/>
  <c r="AN71" i="1" s="1"/>
  <c r="T71" i="1"/>
  <c r="AT71" i="1" s="1"/>
  <c r="T67" i="1"/>
  <c r="AT67" i="1" s="1"/>
  <c r="Q67" i="1"/>
  <c r="AQ67" i="1" s="1"/>
  <c r="T64" i="1"/>
  <c r="AT64" i="1" s="1"/>
  <c r="N64" i="1"/>
  <c r="AN64" i="1" s="1"/>
  <c r="Q49" i="1"/>
  <c r="AQ49" i="1" s="1"/>
  <c r="Q61" i="1"/>
  <c r="AQ61" i="1" s="1"/>
  <c r="T61" i="1"/>
  <c r="AT61" i="1" s="1"/>
  <c r="Q57" i="1"/>
  <c r="AQ57" i="1" s="1"/>
  <c r="N45" i="1"/>
  <c r="AN45" i="1" s="1"/>
  <c r="N57" i="1"/>
  <c r="AN57" i="1" s="1"/>
  <c r="T57" i="1"/>
  <c r="AT57" i="1" s="1"/>
  <c r="T49" i="1"/>
  <c r="AT49" i="1" s="1"/>
  <c r="N49" i="1"/>
  <c r="AN49" i="1" s="1"/>
  <c r="T45" i="1"/>
  <c r="AT45" i="1" s="1"/>
  <c r="Q37" i="1"/>
  <c r="AQ37" i="1" s="1"/>
  <c r="Q45" i="1"/>
  <c r="AQ45" i="1" s="1"/>
  <c r="N29" i="1"/>
  <c r="AN29" i="1" s="1"/>
  <c r="N37" i="1"/>
  <c r="AN37" i="1" s="1"/>
  <c r="T37" i="1"/>
  <c r="AT37" i="1" s="1"/>
  <c r="T33" i="1"/>
  <c r="AT33" i="1" s="1"/>
  <c r="Q29" i="1"/>
  <c r="AQ29" i="1" s="1"/>
  <c r="Q33" i="1"/>
  <c r="AQ33" i="1" s="1"/>
  <c r="N33" i="1"/>
  <c r="AN33" i="1" s="1"/>
  <c r="T29" i="1"/>
  <c r="AT29" i="1" s="1"/>
  <c r="T26" i="1"/>
  <c r="AT26" i="1" s="1"/>
  <c r="N26" i="1"/>
  <c r="AN26" i="1" s="1"/>
  <c r="Q83" i="1"/>
  <c r="AQ83" i="1" s="1"/>
  <c r="Q26" i="1"/>
  <c r="AQ26" i="1" s="1"/>
  <c r="N83" i="1"/>
  <c r="AN83" i="1" s="1"/>
  <c r="T83" i="1"/>
  <c r="Q22" i="1"/>
  <c r="AQ22" i="1" s="1"/>
  <c r="T22" i="1"/>
  <c r="AT22" i="1" s="1"/>
  <c r="N22" i="1"/>
  <c r="AN22" i="1" s="1"/>
  <c r="T19" i="1"/>
  <c r="AT19" i="1" s="1"/>
  <c r="Q53" i="1"/>
  <c r="AQ53" i="1" s="1"/>
  <c r="Q19" i="1"/>
  <c r="AQ19" i="1" s="1"/>
  <c r="N19" i="1"/>
  <c r="AN19" i="1" s="1"/>
  <c r="Q13" i="1"/>
  <c r="AQ13" i="1" s="1"/>
  <c r="T13" i="1"/>
  <c r="AT13" i="1" s="1"/>
  <c r="T79" i="1"/>
  <c r="N16" i="1"/>
  <c r="AN16" i="1" s="1"/>
  <c r="N79" i="1"/>
  <c r="AN79" i="1" s="1"/>
  <c r="Q79" i="1"/>
  <c r="AQ79" i="1" s="1"/>
  <c r="N53" i="1"/>
  <c r="AN53" i="1" s="1"/>
  <c r="Q41" i="1"/>
  <c r="AQ41" i="1" s="1"/>
  <c r="Q16" i="1"/>
  <c r="AQ16" i="1" s="1"/>
  <c r="T16" i="1"/>
  <c r="AT16" i="1" s="1"/>
  <c r="N41" i="1"/>
  <c r="AN41" i="1" s="1"/>
  <c r="T41" i="1"/>
  <c r="AT41" i="1" s="1"/>
  <c r="E43" i="5" l="1"/>
  <c r="F33" i="5"/>
  <c r="H33" i="5" s="1"/>
  <c r="F17" i="5"/>
  <c r="H17" i="5" s="1"/>
  <c r="F26" i="5"/>
  <c r="H26" i="5" s="1"/>
  <c r="E45" i="5"/>
  <c r="E44" i="5"/>
  <c r="H16" i="5"/>
  <c r="E46" i="5"/>
  <c r="F35" i="5"/>
  <c r="H35" i="5" s="1"/>
  <c r="F29" i="5"/>
  <c r="H29" i="5" s="1"/>
  <c r="F27" i="5"/>
  <c r="F20" i="5"/>
  <c r="H20" i="5" s="1"/>
  <c r="F22" i="5"/>
  <c r="F28" i="5"/>
  <c r="H28" i="5" s="1"/>
  <c r="F21" i="5"/>
  <c r="H21" i="5" s="1"/>
  <c r="F19" i="5"/>
  <c r="H19" i="5" s="1"/>
  <c r="F30" i="5"/>
  <c r="H30" i="5" s="1"/>
  <c r="F24" i="5"/>
  <c r="H24" i="5" s="1"/>
  <c r="F23" i="5"/>
  <c r="H23" i="5" s="1"/>
  <c r="F31" i="5"/>
  <c r="H31" i="5" s="1"/>
  <c r="F34" i="5"/>
  <c r="H34" i="5" s="1"/>
  <c r="F32" i="5"/>
  <c r="H32" i="5" s="1"/>
  <c r="F18" i="5"/>
  <c r="H18" i="5" s="1"/>
  <c r="F25" i="5"/>
  <c r="H25" i="5" s="1"/>
  <c r="AS83" i="1"/>
  <c r="AT83" i="1"/>
  <c r="AS79" i="1"/>
  <c r="AT79" i="1"/>
  <c r="H22" i="5" l="1"/>
  <c r="F44" i="5" s="1"/>
  <c r="D44" i="5"/>
  <c r="H27" i="5"/>
  <c r="F45" i="5" s="1"/>
  <c r="D45" i="5"/>
  <c r="F46" i="5"/>
  <c r="D43" i="5"/>
  <c r="F43" i="5"/>
  <c r="D46" i="5"/>
</calcChain>
</file>

<file path=xl/sharedStrings.xml><?xml version="1.0" encoding="utf-8"?>
<sst xmlns="http://schemas.openxmlformats.org/spreadsheetml/2006/main" count="930" uniqueCount="247">
  <si>
    <t>Escenario</t>
  </si>
  <si>
    <t>Below 2°C</t>
  </si>
  <si>
    <t>Current Policies</t>
  </si>
  <si>
    <t>Net Zero 2050</t>
  </si>
  <si>
    <t>Region</t>
  </si>
  <si>
    <t>2025</t>
  </si>
  <si>
    <t>2030</t>
  </si>
  <si>
    <t>2050</t>
  </si>
  <si>
    <t>EU 28</t>
  </si>
  <si>
    <t>Probabilidad</t>
  </si>
  <si>
    <t>Severidad</t>
  </si>
  <si>
    <t>No.</t>
  </si>
  <si>
    <t>Riesgo/Op</t>
  </si>
  <si>
    <t>Tipo</t>
  </si>
  <si>
    <t>Categoría</t>
  </si>
  <si>
    <t>Criterio</t>
  </si>
  <si>
    <t>Valor</t>
  </si>
  <si>
    <t>Valor ponderado</t>
  </si>
  <si>
    <t>NZ 2025</t>
  </si>
  <si>
    <t>NZ 2030</t>
  </si>
  <si>
    <t>NZ 2050</t>
  </si>
  <si>
    <t>Riesgo</t>
  </si>
  <si>
    <t>Transición</t>
  </si>
  <si>
    <r>
      <rPr>
        <b/>
        <sz val="10"/>
        <rFont val="Aptos Narrow"/>
        <family val="2"/>
        <scheme val="minor"/>
      </rPr>
      <t>Incremento en el costo de las emisiones de gases</t>
    </r>
    <r>
      <rPr>
        <sz val="10"/>
        <rFont val="Aptos Narrow"/>
        <family val="2"/>
        <scheme val="minor"/>
      </rPr>
      <t xml:space="preserve"> de efecto invernadero debido a impuestos o tarifas más altas impuestas por regulaciones gubernamentales.</t>
    </r>
  </si>
  <si>
    <r>
      <t xml:space="preserve">Aumento en la </t>
    </r>
    <r>
      <rPr>
        <b/>
        <sz val="10"/>
        <color theme="1"/>
        <rFont val="Aptos Narrow"/>
        <family val="2"/>
        <scheme val="minor"/>
      </rPr>
      <t>obligación de reporte</t>
    </r>
    <r>
      <rPr>
        <sz val="10"/>
        <color theme="1"/>
        <rFont val="Aptos Narrow"/>
        <family val="2"/>
        <scheme val="minor"/>
      </rPr>
      <t xml:space="preserve"> de emisiones, lo que puede requerir sistemas de monitoreo y reporte más detallados y costosos.</t>
    </r>
  </si>
  <si>
    <r>
      <t xml:space="preserve">Requerimientos más </t>
    </r>
    <r>
      <rPr>
        <b/>
        <sz val="10"/>
        <color theme="1"/>
        <rFont val="Aptos Narrow"/>
        <family val="2"/>
        <scheme val="minor"/>
      </rPr>
      <t>estrictos</t>
    </r>
    <r>
      <rPr>
        <sz val="10"/>
        <color theme="1"/>
        <rFont val="Aptos Narrow"/>
        <family val="2"/>
        <scheme val="minor"/>
      </rPr>
      <t xml:space="preserve"> para la </t>
    </r>
    <r>
      <rPr>
        <b/>
        <sz val="10"/>
        <color theme="1"/>
        <rFont val="Aptos Narrow"/>
        <family val="2"/>
        <scheme val="minor"/>
      </rPr>
      <t>gestión de emisiones</t>
    </r>
    <r>
      <rPr>
        <sz val="10"/>
        <color theme="1"/>
        <rFont val="Aptos Narrow"/>
        <family val="2"/>
        <scheme val="minor"/>
      </rPr>
      <t>, incluyendo la implementación de tecnologías y prácticas para reducir la huella de carbono.</t>
    </r>
  </si>
  <si>
    <r>
      <t xml:space="preserve">Riesgo de enfrentarse a </t>
    </r>
    <r>
      <rPr>
        <b/>
        <sz val="10"/>
        <color rgb="FF0F1E14"/>
        <rFont val="Aptos Narrow"/>
        <family val="2"/>
        <scheme val="minor"/>
      </rPr>
      <t>litigios</t>
    </r>
    <r>
      <rPr>
        <sz val="10"/>
        <color rgb="FF0F1E14"/>
        <rFont val="Aptos Narrow"/>
        <family val="2"/>
        <scheme val="minor"/>
      </rPr>
      <t xml:space="preserve"> legales debido a </t>
    </r>
    <r>
      <rPr>
        <b/>
        <sz val="10"/>
        <color rgb="FF0F1E14"/>
        <rFont val="Aptos Narrow"/>
        <family val="2"/>
        <scheme val="minor"/>
      </rPr>
      <t>incumplimientos normativos</t>
    </r>
    <r>
      <rPr>
        <sz val="10"/>
        <color rgb="FF0F1E14"/>
        <rFont val="Aptos Narrow"/>
        <family val="2"/>
        <scheme val="minor"/>
      </rPr>
      <t xml:space="preserve"> o </t>
    </r>
    <r>
      <rPr>
        <b/>
        <sz val="10"/>
        <color rgb="FF0F1E14"/>
        <rFont val="Aptos Narrow"/>
        <family val="2"/>
        <scheme val="minor"/>
      </rPr>
      <t>daños ambientales</t>
    </r>
    <r>
      <rPr>
        <sz val="10"/>
        <color rgb="FF0F1E14"/>
        <rFont val="Aptos Narrow"/>
        <family val="2"/>
        <scheme val="minor"/>
      </rPr>
      <t xml:space="preserve"> causados por las emisiones de carbono.</t>
    </r>
  </si>
  <si>
    <r>
      <t xml:space="preserve">Transición hacia una </t>
    </r>
    <r>
      <rPr>
        <b/>
        <sz val="10"/>
        <color theme="1"/>
        <rFont val="Aptos Narrow"/>
        <family val="2"/>
        <scheme val="minor"/>
      </rPr>
      <t>economía circular</t>
    </r>
    <r>
      <rPr>
        <sz val="10"/>
        <color theme="1"/>
        <rFont val="Aptos Narrow"/>
        <family val="2"/>
        <scheme val="minor"/>
      </rPr>
      <t xml:space="preserve"> que puede implicar cambios significativos en los procesos de producción y gestión de residuos, lo que podría generar </t>
    </r>
    <r>
      <rPr>
        <b/>
        <sz val="10"/>
        <color theme="1"/>
        <rFont val="Aptos Narrow"/>
        <family val="2"/>
        <scheme val="minor"/>
      </rPr>
      <t>costos iniciales altos</t>
    </r>
    <r>
      <rPr>
        <sz val="10"/>
        <color theme="1"/>
        <rFont val="Aptos Narrow"/>
        <family val="2"/>
        <scheme val="minor"/>
      </rPr>
      <t xml:space="preserve"> y requerir nuevas capacidades y tecnologías.</t>
    </r>
  </si>
  <si>
    <r>
      <t xml:space="preserve">Mecanismos de </t>
    </r>
    <r>
      <rPr>
        <b/>
        <sz val="10"/>
        <rFont val="Aptos Narrow"/>
        <family val="2"/>
        <scheme val="minor"/>
      </rPr>
      <t>ajuste fronterizo</t>
    </r>
    <r>
      <rPr>
        <sz val="10"/>
        <rFont val="Aptos Narrow"/>
        <family val="2"/>
        <scheme val="minor"/>
      </rPr>
      <t xml:space="preserve"> que imponen </t>
    </r>
    <r>
      <rPr>
        <b/>
        <sz val="10"/>
        <rFont val="Aptos Narrow"/>
        <family val="2"/>
        <scheme val="minor"/>
      </rPr>
      <t>tarifas</t>
    </r>
    <r>
      <rPr>
        <sz val="10"/>
        <rFont val="Aptos Narrow"/>
        <family val="2"/>
        <scheme val="minor"/>
      </rPr>
      <t xml:space="preserve"> a las </t>
    </r>
    <r>
      <rPr>
        <b/>
        <sz val="10"/>
        <rFont val="Aptos Narrow"/>
        <family val="2"/>
        <scheme val="minor"/>
      </rPr>
      <t>importaciones</t>
    </r>
    <r>
      <rPr>
        <sz val="10"/>
        <rFont val="Aptos Narrow"/>
        <family val="2"/>
        <scheme val="minor"/>
      </rPr>
      <t xml:space="preserve"> basadas en el contenido de </t>
    </r>
    <r>
      <rPr>
        <b/>
        <sz val="10"/>
        <rFont val="Aptos Narrow"/>
        <family val="2"/>
        <scheme val="minor"/>
      </rPr>
      <t>carbono</t>
    </r>
    <r>
      <rPr>
        <sz val="10"/>
        <rFont val="Aptos Narrow"/>
        <family val="2"/>
        <scheme val="minor"/>
      </rPr>
      <t xml:space="preserve"> para nivelar el campo de juego entre productos nacionales y extranjeros.</t>
    </r>
  </si>
  <si>
    <r>
      <rPr>
        <b/>
        <sz val="10"/>
        <rFont val="Aptos Narrow"/>
        <family val="2"/>
        <scheme val="minor"/>
      </rPr>
      <t>Sustitución de productos y servicios</t>
    </r>
    <r>
      <rPr>
        <sz val="10"/>
        <rFont val="Aptos Narrow"/>
        <family val="2"/>
        <scheme val="minor"/>
      </rPr>
      <t xml:space="preserve"> actuales por opciones con </t>
    </r>
    <r>
      <rPr>
        <b/>
        <sz val="10"/>
        <rFont val="Aptos Narrow"/>
        <family val="2"/>
        <scheme val="minor"/>
      </rPr>
      <t>menores emisiones de carbono.</t>
    </r>
  </si>
  <si>
    <r>
      <t>Riesgo de</t>
    </r>
    <r>
      <rPr>
        <b/>
        <sz val="10"/>
        <rFont val="Aptos Narrow"/>
        <family val="2"/>
        <scheme val="minor"/>
      </rPr>
      <t xml:space="preserve"> inversiones fallidas</t>
    </r>
    <r>
      <rPr>
        <sz val="10"/>
        <rFont val="Aptos Narrow"/>
        <family val="2"/>
        <scheme val="minor"/>
      </rPr>
      <t xml:space="preserve"> en </t>
    </r>
    <r>
      <rPr>
        <b/>
        <sz val="10"/>
        <rFont val="Aptos Narrow"/>
        <family val="2"/>
        <scheme val="minor"/>
      </rPr>
      <t>nuevas tecnologías</t>
    </r>
    <r>
      <rPr>
        <sz val="10"/>
        <rFont val="Aptos Narrow"/>
        <family val="2"/>
        <scheme val="minor"/>
      </rPr>
      <t xml:space="preserve"> que no logran los objetivos de reducción de emisiones o no son viables comercialmente.</t>
    </r>
  </si>
  <si>
    <r>
      <rPr>
        <b/>
        <sz val="10"/>
        <color theme="1"/>
        <rFont val="Aptos Narrow"/>
        <family val="2"/>
        <scheme val="minor"/>
      </rPr>
      <t>Costos</t>
    </r>
    <r>
      <rPr>
        <sz val="10"/>
        <color theme="1"/>
        <rFont val="Aptos Narrow"/>
        <family val="2"/>
        <scheme val="minor"/>
      </rPr>
      <t xml:space="preserve"> asociados a la </t>
    </r>
    <r>
      <rPr>
        <b/>
        <sz val="10"/>
        <color theme="1"/>
        <rFont val="Aptos Narrow"/>
        <family val="2"/>
        <scheme val="minor"/>
      </rPr>
      <t>transición</t>
    </r>
    <r>
      <rPr>
        <sz val="10"/>
        <color theme="1"/>
        <rFont val="Aptos Narrow"/>
        <family val="2"/>
        <scheme val="minor"/>
      </rPr>
      <t xml:space="preserve"> hacia </t>
    </r>
    <r>
      <rPr>
        <b/>
        <sz val="10"/>
        <color theme="1"/>
        <rFont val="Aptos Narrow"/>
        <family val="2"/>
        <scheme val="minor"/>
      </rPr>
      <t>tecnologías</t>
    </r>
    <r>
      <rPr>
        <sz val="10"/>
        <color theme="1"/>
        <rFont val="Aptos Narrow"/>
        <family val="2"/>
        <scheme val="minor"/>
      </rPr>
      <t xml:space="preserve"> que generan </t>
    </r>
    <r>
      <rPr>
        <b/>
        <sz val="10"/>
        <color theme="1"/>
        <rFont val="Aptos Narrow"/>
        <family val="2"/>
        <scheme val="minor"/>
      </rPr>
      <t>menores emisiones</t>
    </r>
    <r>
      <rPr>
        <sz val="10"/>
        <color theme="1"/>
        <rFont val="Aptos Narrow"/>
        <family val="2"/>
        <scheme val="minor"/>
      </rPr>
      <t xml:space="preserve"> de carbono.</t>
    </r>
  </si>
  <si>
    <r>
      <t xml:space="preserve">Riesgo de </t>
    </r>
    <r>
      <rPr>
        <b/>
        <sz val="10"/>
        <color theme="1"/>
        <rFont val="Aptos Narrow"/>
        <family val="2"/>
        <scheme val="minor"/>
      </rPr>
      <t>tecnologías</t>
    </r>
    <r>
      <rPr>
        <sz val="10"/>
        <color theme="1"/>
        <rFont val="Aptos Narrow"/>
        <family val="2"/>
        <scheme val="minor"/>
      </rPr>
      <t xml:space="preserve"> que </t>
    </r>
    <r>
      <rPr>
        <b/>
        <sz val="10"/>
        <color theme="1"/>
        <rFont val="Aptos Narrow"/>
        <family val="2"/>
        <scheme val="minor"/>
      </rPr>
      <t>dependen</t>
    </r>
    <r>
      <rPr>
        <sz val="10"/>
        <color theme="1"/>
        <rFont val="Aptos Narrow"/>
        <family val="2"/>
        <scheme val="minor"/>
      </rPr>
      <t xml:space="preserve"> intensamente </t>
    </r>
    <r>
      <rPr>
        <b/>
        <sz val="10"/>
        <color theme="1"/>
        <rFont val="Aptos Narrow"/>
        <family val="2"/>
        <scheme val="minor"/>
      </rPr>
      <t>de fuentes de agua</t>
    </r>
    <r>
      <rPr>
        <sz val="10"/>
        <color theme="1"/>
        <rFont val="Aptos Narrow"/>
        <family val="2"/>
        <scheme val="minor"/>
      </rPr>
      <t>, especialmente en áreas donde el agua es escasa.</t>
    </r>
  </si>
  <si>
    <r>
      <t xml:space="preserve">Riesgo de </t>
    </r>
    <r>
      <rPr>
        <b/>
        <sz val="10"/>
        <color theme="1"/>
        <rFont val="Aptos Narrow"/>
        <family val="2"/>
        <scheme val="minor"/>
      </rPr>
      <t>tecnologías</t>
    </r>
    <r>
      <rPr>
        <sz val="10"/>
        <color theme="1"/>
        <rFont val="Aptos Narrow"/>
        <family val="2"/>
        <scheme val="minor"/>
      </rPr>
      <t xml:space="preserve"> que </t>
    </r>
    <r>
      <rPr>
        <b/>
        <sz val="10"/>
        <color theme="1"/>
        <rFont val="Aptos Narrow"/>
        <family val="2"/>
        <scheme val="minor"/>
      </rPr>
      <t>dependen</t>
    </r>
    <r>
      <rPr>
        <sz val="10"/>
        <color theme="1"/>
        <rFont val="Aptos Narrow"/>
        <family val="2"/>
        <scheme val="minor"/>
      </rPr>
      <t xml:space="preserve"> intensamente </t>
    </r>
    <r>
      <rPr>
        <b/>
        <sz val="10"/>
        <color theme="1"/>
        <rFont val="Aptos Narrow"/>
        <family val="2"/>
        <scheme val="minor"/>
      </rPr>
      <t>de fuentes de energía</t>
    </r>
    <r>
      <rPr>
        <sz val="10"/>
        <color theme="1"/>
        <rFont val="Aptos Narrow"/>
        <family val="2"/>
        <scheme val="minor"/>
      </rPr>
      <t>.</t>
    </r>
  </si>
  <si>
    <r>
      <rPr>
        <b/>
        <sz val="10"/>
        <color theme="1"/>
        <rFont val="Aptos Narrow"/>
        <family val="2"/>
        <scheme val="minor"/>
      </rPr>
      <t>Cambios en el comportamiento de los clientes</t>
    </r>
    <r>
      <rPr>
        <sz val="10"/>
        <color theme="1"/>
        <rFont val="Aptos Narrow"/>
        <family val="2"/>
        <scheme val="minor"/>
      </rPr>
      <t xml:space="preserve"> que pueden preferir productos y servicios más sostenibles y con menor huella de carbono.</t>
    </r>
  </si>
  <si>
    <r>
      <rPr>
        <b/>
        <sz val="10"/>
        <color theme="1"/>
        <rFont val="Aptos Narrow"/>
        <family val="2"/>
        <scheme val="minor"/>
      </rPr>
      <t>Incertidumbre en las señales del mercado</t>
    </r>
    <r>
      <rPr>
        <sz val="10"/>
        <color theme="1"/>
        <rFont val="Aptos Narrow"/>
        <family val="2"/>
        <scheme val="minor"/>
      </rPr>
      <t xml:space="preserve"> debido a cambios en las políticas y regulaciones climáticas que afectan la oferta y la demanda.</t>
    </r>
  </si>
  <si>
    <r>
      <rPr>
        <b/>
        <sz val="10"/>
        <color theme="1"/>
        <rFont val="Aptos Narrow"/>
        <family val="2"/>
        <scheme val="minor"/>
      </rPr>
      <t>Aumento en el costo de las materias primas</t>
    </r>
    <r>
      <rPr>
        <sz val="10"/>
        <color theme="1"/>
        <rFont val="Aptos Narrow"/>
        <family val="2"/>
        <scheme val="minor"/>
      </rPr>
      <t xml:space="preserve"> debido a regulaciones ambientales o cambios en la disponibilidad de recursos.</t>
    </r>
  </si>
  <si>
    <r>
      <rPr>
        <b/>
        <sz val="10"/>
        <color theme="1"/>
        <rFont val="Aptos Narrow"/>
        <family val="2"/>
        <scheme val="minor"/>
      </rPr>
      <t>Incremento en el costo de la energía</t>
    </r>
    <r>
      <rPr>
        <sz val="10"/>
        <color theme="1"/>
        <rFont val="Aptos Narrow"/>
        <family val="2"/>
        <scheme val="minor"/>
      </rPr>
      <t>, especialmente si se imponen tarifas al carbono o se favorecen fuentes de energía más caras pero más limpias.</t>
    </r>
  </si>
  <si>
    <r>
      <rPr>
        <b/>
        <sz val="10"/>
        <rFont val="Aptos Narrow"/>
        <family val="2"/>
        <scheme val="minor"/>
      </rPr>
      <t>Nuevos requisitos</t>
    </r>
    <r>
      <rPr>
        <sz val="10"/>
        <rFont val="Aptos Narrow"/>
        <family val="2"/>
        <scheme val="minor"/>
      </rPr>
      <t xml:space="preserve"> por de los stakeholders, como inversores y clientes, que exigen </t>
    </r>
    <r>
      <rPr>
        <b/>
        <sz val="10"/>
        <rFont val="Aptos Narrow"/>
        <family val="2"/>
        <scheme val="minor"/>
      </rPr>
      <t>prácticas más sostenibles y responsables</t>
    </r>
    <r>
      <rPr>
        <sz val="10"/>
        <rFont val="Aptos Narrow"/>
        <family val="2"/>
        <scheme val="minor"/>
      </rPr>
      <t>.</t>
    </r>
  </si>
  <si>
    <r>
      <t xml:space="preserve">Cambios en las </t>
    </r>
    <r>
      <rPr>
        <b/>
        <sz val="10"/>
        <rFont val="Aptos Narrow"/>
        <family val="2"/>
        <scheme val="minor"/>
      </rPr>
      <t>condiciones de los seguros</t>
    </r>
    <r>
      <rPr>
        <sz val="10"/>
        <rFont val="Aptos Narrow"/>
        <family val="2"/>
        <scheme val="minor"/>
      </rPr>
      <t>,  como primas más altas o cobertura reducida, debido a los riesgos asociados a los riesgos climáticos físicos, como son las lluvias torrenciales, inundaciones, vientos huracanados, etc.</t>
    </r>
  </si>
  <si>
    <r>
      <t xml:space="preserve">Cambios en las </t>
    </r>
    <r>
      <rPr>
        <b/>
        <sz val="10"/>
        <rFont val="Aptos Narrow"/>
        <family val="2"/>
        <scheme val="minor"/>
      </rPr>
      <t xml:space="preserve">preferencias de los stakeholders </t>
    </r>
    <r>
      <rPr>
        <sz val="10"/>
        <rFont val="Aptos Narrow"/>
        <family val="2"/>
        <scheme val="minor"/>
      </rPr>
      <t>que pueden inclinarse hacia</t>
    </r>
    <r>
      <rPr>
        <b/>
        <sz val="10"/>
        <rFont val="Aptos Narrow"/>
        <family val="2"/>
        <scheme val="minor"/>
      </rPr>
      <t xml:space="preserve"> empresas y productos más sostenibles</t>
    </r>
    <r>
      <rPr>
        <sz val="10"/>
        <rFont val="Aptos Narrow"/>
        <family val="2"/>
        <scheme val="minor"/>
      </rPr>
      <t>.</t>
    </r>
  </si>
  <si>
    <r>
      <rPr>
        <b/>
        <sz val="10"/>
        <rFont val="Aptos Narrow"/>
        <family val="2"/>
        <scheme val="minor"/>
      </rPr>
      <t>Estigmatización del sector</t>
    </r>
    <r>
      <rPr>
        <sz val="10"/>
        <rFont val="Aptos Narrow"/>
        <family val="2"/>
        <scheme val="minor"/>
      </rPr>
      <t xml:space="preserve"> por parte de la sociedad debido a su impacto ambiental negativo, lo que puede afectar la reputación y el negocio.</t>
    </r>
  </si>
  <si>
    <r>
      <t xml:space="preserve">Aumento de las </t>
    </r>
    <r>
      <rPr>
        <b/>
        <sz val="10"/>
        <rFont val="Aptos Narrow"/>
        <family val="2"/>
        <scheme val="minor"/>
      </rPr>
      <t>preocupaciones de los stakeholders</t>
    </r>
    <r>
      <rPr>
        <sz val="10"/>
        <rFont val="Aptos Narrow"/>
        <family val="2"/>
        <scheme val="minor"/>
      </rPr>
      <t xml:space="preserve"> o </t>
    </r>
    <r>
      <rPr>
        <b/>
        <sz val="10"/>
        <rFont val="Aptos Narrow"/>
        <family val="2"/>
        <scheme val="minor"/>
      </rPr>
      <t>retroalimentación negativa</t>
    </r>
    <r>
      <rPr>
        <sz val="10"/>
        <rFont val="Aptos Narrow"/>
        <family val="2"/>
        <scheme val="minor"/>
      </rPr>
      <t xml:space="preserve"> relacionada con el desempeño ambiental de la empresa.</t>
    </r>
  </si>
  <si>
    <t>Model</t>
  </si>
  <si>
    <t>Scenario</t>
  </si>
  <si>
    <t>Variable</t>
  </si>
  <si>
    <t>Unit</t>
  </si>
  <si>
    <t>2035</t>
  </si>
  <si>
    <t>2040</t>
  </si>
  <si>
    <t>2045</t>
  </si>
  <si>
    <t>Región</t>
  </si>
  <si>
    <t>REMIND-MAgPIE 3.2-4.6</t>
  </si>
  <si>
    <t>REMIND-MAgPIE 3.2-4.6|Canada, NZ, Australia</t>
  </si>
  <si>
    <t>Price|Carbon</t>
  </si>
  <si>
    <t>US$2010/t CO2</t>
  </si>
  <si>
    <t>Canada, NZ, Australia</t>
  </si>
  <si>
    <t>REMIND-MAgPIE 3.2-4.6|China</t>
  </si>
  <si>
    <t>China</t>
  </si>
  <si>
    <t>REMIND-MAgPIE 3.2-4.6|EU 28</t>
  </si>
  <si>
    <t>REMIND-MAgPIE 3.2-4.6|India</t>
  </si>
  <si>
    <t>India</t>
  </si>
  <si>
    <t>REMIND-MAgPIE 3.2-4.6|Japan</t>
  </si>
  <si>
    <t>Japan</t>
  </si>
  <si>
    <t>REMIND-MAgPIE 3.2-4.6|Latin America and the Caribbean</t>
  </si>
  <si>
    <t>Latin America and the Caribbean</t>
  </si>
  <si>
    <t>REMIND-MAgPIE 3.2-4.6|Middle East, North Africa, Central Asia</t>
  </si>
  <si>
    <t>Middle East, North Africa, Central Asia</t>
  </si>
  <si>
    <t>REMIND-MAgPIE 3.2-4.6|Non-EU28 Europe</t>
  </si>
  <si>
    <t>Non-EU28 Europe</t>
  </si>
  <si>
    <t>REMIND-MAgPIE 3.2-4.6|Other Asia</t>
  </si>
  <si>
    <t>Other Asia</t>
  </si>
  <si>
    <t>REMIND-MAgPIE 3.2-4.6|Countries from the Reforming Economies of the Former Soviet Union</t>
  </si>
  <si>
    <t>Countries from the Reforming Economies of the Former Soviet Union</t>
  </si>
  <si>
    <t>Countries from the Reforming Economies</t>
  </si>
  <si>
    <t>REMIND-MAgPIE 3.2-4.6|Sub-saharan Africa</t>
  </si>
  <si>
    <t>Sub-saharan Africa</t>
  </si>
  <si>
    <t>REMIND-MAgPIE 3.2-4.6|United States of America</t>
  </si>
  <si>
    <t>United States of America</t>
  </si>
  <si>
    <t>INTRODUCCIÓN</t>
  </si>
  <si>
    <t>RESULTADOS</t>
  </si>
  <si>
    <r>
      <rPr>
        <b/>
        <sz val="11"/>
        <rFont val="Aptos Narrow"/>
        <family val="2"/>
        <scheme val="minor"/>
      </rPr>
      <t>Incremento en el costo de las emisiones de gases</t>
    </r>
    <r>
      <rPr>
        <sz val="11"/>
        <rFont val="Aptos Narrow"/>
        <family val="2"/>
        <scheme val="minor"/>
      </rPr>
      <t xml:space="preserve"> de efecto invernadero debido a impuestos o tarifas más altas impuestas por regulaciones gubernamentales.</t>
    </r>
  </si>
  <si>
    <r>
      <t xml:space="preserve">Aumento en la </t>
    </r>
    <r>
      <rPr>
        <b/>
        <sz val="11"/>
        <color theme="1"/>
        <rFont val="Aptos Narrow"/>
        <family val="2"/>
        <scheme val="minor"/>
      </rPr>
      <t>obligación de reporte</t>
    </r>
    <r>
      <rPr>
        <sz val="11"/>
        <color theme="1"/>
        <rFont val="Aptos Narrow"/>
        <family val="2"/>
        <scheme val="minor"/>
      </rPr>
      <t xml:space="preserve"> de emisiones, lo que puede requerir sistemas de monitoreo y reporte más detallados y costosos.</t>
    </r>
  </si>
  <si>
    <r>
      <t xml:space="preserve">Requerimientos más </t>
    </r>
    <r>
      <rPr>
        <b/>
        <sz val="11"/>
        <color theme="1"/>
        <rFont val="Aptos Narrow"/>
        <family val="2"/>
        <scheme val="minor"/>
      </rPr>
      <t>estrictos</t>
    </r>
    <r>
      <rPr>
        <sz val="11"/>
        <color theme="1"/>
        <rFont val="Aptos Narrow"/>
        <family val="2"/>
        <scheme val="minor"/>
      </rPr>
      <t xml:space="preserve"> para la </t>
    </r>
    <r>
      <rPr>
        <b/>
        <sz val="11"/>
        <color theme="1"/>
        <rFont val="Aptos Narrow"/>
        <family val="2"/>
        <scheme val="minor"/>
      </rPr>
      <t>gestión de emisiones</t>
    </r>
    <r>
      <rPr>
        <sz val="11"/>
        <color theme="1"/>
        <rFont val="Aptos Narrow"/>
        <family val="2"/>
        <scheme val="minor"/>
      </rPr>
      <t>, incluyendo la implementación de tecnologías y prácticas para reducir la huella de carbono.</t>
    </r>
  </si>
  <si>
    <r>
      <t xml:space="preserve">Riesgo de enfrentarse a </t>
    </r>
    <r>
      <rPr>
        <b/>
        <sz val="11"/>
        <color rgb="FF0F1E14"/>
        <rFont val="Aptos Narrow"/>
        <family val="2"/>
        <scheme val="minor"/>
      </rPr>
      <t>litigios</t>
    </r>
    <r>
      <rPr>
        <sz val="11"/>
        <color rgb="FF0F1E14"/>
        <rFont val="Aptos Narrow"/>
        <family val="2"/>
        <scheme val="minor"/>
      </rPr>
      <t xml:space="preserve"> legales debido a </t>
    </r>
    <r>
      <rPr>
        <b/>
        <sz val="11"/>
        <color rgb="FF0F1E14"/>
        <rFont val="Aptos Narrow"/>
        <family val="2"/>
        <scheme val="minor"/>
      </rPr>
      <t>incumplimientos normativos</t>
    </r>
    <r>
      <rPr>
        <sz val="11"/>
        <color rgb="FF0F1E14"/>
        <rFont val="Aptos Narrow"/>
        <family val="2"/>
        <scheme val="minor"/>
      </rPr>
      <t xml:space="preserve"> o </t>
    </r>
    <r>
      <rPr>
        <b/>
        <sz val="11"/>
        <color rgb="FF0F1E14"/>
        <rFont val="Aptos Narrow"/>
        <family val="2"/>
        <scheme val="minor"/>
      </rPr>
      <t>daños ambientales</t>
    </r>
    <r>
      <rPr>
        <sz val="11"/>
        <color rgb="FF0F1E14"/>
        <rFont val="Aptos Narrow"/>
        <family val="2"/>
        <scheme val="minor"/>
      </rPr>
      <t xml:space="preserve"> causados por las emisiones de carbono.</t>
    </r>
  </si>
  <si>
    <r>
      <t xml:space="preserve">Transición hacia una </t>
    </r>
    <r>
      <rPr>
        <b/>
        <sz val="11"/>
        <color theme="1"/>
        <rFont val="Aptos Narrow"/>
        <family val="2"/>
        <scheme val="minor"/>
      </rPr>
      <t>economía circular</t>
    </r>
    <r>
      <rPr>
        <sz val="11"/>
        <color theme="1"/>
        <rFont val="Aptos Narrow"/>
        <family val="2"/>
        <scheme val="minor"/>
      </rPr>
      <t xml:space="preserve"> que puede implicar cambios significativos en los procesos de producción y gestión de residuos, lo que podría generar </t>
    </r>
    <r>
      <rPr>
        <b/>
        <sz val="11"/>
        <color theme="1"/>
        <rFont val="Aptos Narrow"/>
        <family val="2"/>
        <scheme val="minor"/>
      </rPr>
      <t>costos iniciales altos</t>
    </r>
    <r>
      <rPr>
        <sz val="11"/>
        <color theme="1"/>
        <rFont val="Aptos Narrow"/>
        <family val="2"/>
        <scheme val="minor"/>
      </rPr>
      <t xml:space="preserve"> y requerir nuevas capacidades y tecnologías.</t>
    </r>
  </si>
  <si>
    <r>
      <t xml:space="preserve">Mecanismos de </t>
    </r>
    <r>
      <rPr>
        <b/>
        <sz val="11"/>
        <rFont val="Aptos Narrow"/>
        <family val="2"/>
        <scheme val="minor"/>
      </rPr>
      <t>ajuste fronterizo</t>
    </r>
    <r>
      <rPr>
        <sz val="11"/>
        <rFont val="Aptos Narrow"/>
        <family val="2"/>
        <scheme val="minor"/>
      </rPr>
      <t xml:space="preserve"> que imponen </t>
    </r>
    <r>
      <rPr>
        <b/>
        <sz val="11"/>
        <rFont val="Aptos Narrow"/>
        <family val="2"/>
        <scheme val="minor"/>
      </rPr>
      <t>tarifas</t>
    </r>
    <r>
      <rPr>
        <sz val="11"/>
        <rFont val="Aptos Narrow"/>
        <family val="2"/>
        <scheme val="minor"/>
      </rPr>
      <t xml:space="preserve"> a las </t>
    </r>
    <r>
      <rPr>
        <b/>
        <sz val="11"/>
        <rFont val="Aptos Narrow"/>
        <family val="2"/>
        <scheme val="minor"/>
      </rPr>
      <t>importaciones</t>
    </r>
    <r>
      <rPr>
        <sz val="11"/>
        <rFont val="Aptos Narrow"/>
        <family val="2"/>
        <scheme val="minor"/>
      </rPr>
      <t xml:space="preserve"> basadas en el contenido de </t>
    </r>
    <r>
      <rPr>
        <b/>
        <sz val="11"/>
        <rFont val="Aptos Narrow"/>
        <family val="2"/>
        <scheme val="minor"/>
      </rPr>
      <t>carbono</t>
    </r>
    <r>
      <rPr>
        <sz val="11"/>
        <rFont val="Aptos Narrow"/>
        <family val="2"/>
        <scheme val="minor"/>
      </rPr>
      <t xml:space="preserve"> para nivelar el campo de juego entre productos nacionales y extranjeros.</t>
    </r>
  </si>
  <si>
    <r>
      <rPr>
        <b/>
        <sz val="11"/>
        <rFont val="Aptos Narrow"/>
        <family val="2"/>
        <scheme val="minor"/>
      </rPr>
      <t>Sustitución de productos y servicios</t>
    </r>
    <r>
      <rPr>
        <sz val="11"/>
        <rFont val="Aptos Narrow"/>
        <family val="2"/>
        <scheme val="minor"/>
      </rPr>
      <t xml:space="preserve"> actuales por opciones con </t>
    </r>
    <r>
      <rPr>
        <b/>
        <sz val="11"/>
        <rFont val="Aptos Narrow"/>
        <family val="2"/>
        <scheme val="minor"/>
      </rPr>
      <t>menores emisiones de carbono.</t>
    </r>
  </si>
  <si>
    <r>
      <t>Riesgo de</t>
    </r>
    <r>
      <rPr>
        <b/>
        <sz val="11"/>
        <rFont val="Aptos Narrow"/>
        <family val="2"/>
        <scheme val="minor"/>
      </rPr>
      <t xml:space="preserve"> inversiones fallidas</t>
    </r>
    <r>
      <rPr>
        <sz val="11"/>
        <rFont val="Aptos Narrow"/>
        <family val="2"/>
        <scheme val="minor"/>
      </rPr>
      <t xml:space="preserve"> en </t>
    </r>
    <r>
      <rPr>
        <b/>
        <sz val="11"/>
        <rFont val="Aptos Narrow"/>
        <family val="2"/>
        <scheme val="minor"/>
      </rPr>
      <t>nuevas tecnologías</t>
    </r>
    <r>
      <rPr>
        <sz val="11"/>
        <rFont val="Aptos Narrow"/>
        <family val="2"/>
        <scheme val="minor"/>
      </rPr>
      <t xml:space="preserve"> que no logran los objetivos de reducción de emisiones o no son viables comercialmente.</t>
    </r>
  </si>
  <si>
    <r>
      <rPr>
        <b/>
        <sz val="11"/>
        <color theme="1"/>
        <rFont val="Aptos Narrow"/>
        <family val="2"/>
        <scheme val="minor"/>
      </rPr>
      <t>Costos</t>
    </r>
    <r>
      <rPr>
        <sz val="11"/>
        <color theme="1"/>
        <rFont val="Aptos Narrow"/>
        <family val="2"/>
        <scheme val="minor"/>
      </rPr>
      <t xml:space="preserve"> asociados a la </t>
    </r>
    <r>
      <rPr>
        <b/>
        <sz val="11"/>
        <color theme="1"/>
        <rFont val="Aptos Narrow"/>
        <family val="2"/>
        <scheme val="minor"/>
      </rPr>
      <t>transición</t>
    </r>
    <r>
      <rPr>
        <sz val="11"/>
        <color theme="1"/>
        <rFont val="Aptos Narrow"/>
        <family val="2"/>
        <scheme val="minor"/>
      </rPr>
      <t xml:space="preserve"> hacia </t>
    </r>
    <r>
      <rPr>
        <b/>
        <sz val="11"/>
        <color theme="1"/>
        <rFont val="Aptos Narrow"/>
        <family val="2"/>
        <scheme val="minor"/>
      </rPr>
      <t>tecnologías</t>
    </r>
    <r>
      <rPr>
        <sz val="11"/>
        <color theme="1"/>
        <rFont val="Aptos Narrow"/>
        <family val="2"/>
        <scheme val="minor"/>
      </rPr>
      <t xml:space="preserve"> que generan </t>
    </r>
    <r>
      <rPr>
        <b/>
        <sz val="11"/>
        <color theme="1"/>
        <rFont val="Aptos Narrow"/>
        <family val="2"/>
        <scheme val="minor"/>
      </rPr>
      <t>menores emisiones</t>
    </r>
    <r>
      <rPr>
        <sz val="11"/>
        <color theme="1"/>
        <rFont val="Aptos Narrow"/>
        <family val="2"/>
        <scheme val="minor"/>
      </rPr>
      <t xml:space="preserve"> de carbono.</t>
    </r>
  </si>
  <si>
    <r>
      <t xml:space="preserve">Riesgo de </t>
    </r>
    <r>
      <rPr>
        <b/>
        <sz val="11"/>
        <color theme="1"/>
        <rFont val="Aptos Narrow"/>
        <family val="2"/>
        <scheme val="minor"/>
      </rPr>
      <t>tecnologías</t>
    </r>
    <r>
      <rPr>
        <sz val="11"/>
        <color theme="1"/>
        <rFont val="Aptos Narrow"/>
        <family val="2"/>
        <scheme val="minor"/>
      </rPr>
      <t xml:space="preserve"> que </t>
    </r>
    <r>
      <rPr>
        <b/>
        <sz val="11"/>
        <color theme="1"/>
        <rFont val="Aptos Narrow"/>
        <family val="2"/>
        <scheme val="minor"/>
      </rPr>
      <t>dependen</t>
    </r>
    <r>
      <rPr>
        <sz val="11"/>
        <color theme="1"/>
        <rFont val="Aptos Narrow"/>
        <family val="2"/>
        <scheme val="minor"/>
      </rPr>
      <t xml:space="preserve"> intensamente </t>
    </r>
    <r>
      <rPr>
        <b/>
        <sz val="11"/>
        <color theme="1"/>
        <rFont val="Aptos Narrow"/>
        <family val="2"/>
        <scheme val="minor"/>
      </rPr>
      <t>de fuentes de agua</t>
    </r>
    <r>
      <rPr>
        <sz val="11"/>
        <color theme="1"/>
        <rFont val="Aptos Narrow"/>
        <family val="2"/>
        <scheme val="minor"/>
      </rPr>
      <t>, especialmente en áreas donde el agua es escasa.</t>
    </r>
  </si>
  <si>
    <r>
      <t xml:space="preserve">Riesgo de </t>
    </r>
    <r>
      <rPr>
        <b/>
        <sz val="11"/>
        <color theme="1"/>
        <rFont val="Aptos Narrow"/>
        <family val="2"/>
        <scheme val="minor"/>
      </rPr>
      <t>tecnologías</t>
    </r>
    <r>
      <rPr>
        <sz val="11"/>
        <color theme="1"/>
        <rFont val="Aptos Narrow"/>
        <family val="2"/>
        <scheme val="minor"/>
      </rPr>
      <t xml:space="preserve"> que </t>
    </r>
    <r>
      <rPr>
        <b/>
        <sz val="11"/>
        <color theme="1"/>
        <rFont val="Aptos Narrow"/>
        <family val="2"/>
        <scheme val="minor"/>
      </rPr>
      <t>dependen</t>
    </r>
    <r>
      <rPr>
        <sz val="11"/>
        <color theme="1"/>
        <rFont val="Aptos Narrow"/>
        <family val="2"/>
        <scheme val="minor"/>
      </rPr>
      <t xml:space="preserve"> intensamente </t>
    </r>
    <r>
      <rPr>
        <b/>
        <sz val="11"/>
        <color theme="1"/>
        <rFont val="Aptos Narrow"/>
        <family val="2"/>
        <scheme val="minor"/>
      </rPr>
      <t>de fuentes de energía</t>
    </r>
    <r>
      <rPr>
        <sz val="11"/>
        <color theme="1"/>
        <rFont val="Aptos Narrow"/>
        <family val="2"/>
        <scheme val="minor"/>
      </rPr>
      <t>.</t>
    </r>
  </si>
  <si>
    <r>
      <rPr>
        <b/>
        <sz val="11"/>
        <color theme="1"/>
        <rFont val="Aptos Narrow"/>
        <family val="2"/>
        <scheme val="minor"/>
      </rPr>
      <t>Cambios en el comportamiento de los clientes</t>
    </r>
    <r>
      <rPr>
        <sz val="11"/>
        <color theme="1"/>
        <rFont val="Aptos Narrow"/>
        <family val="2"/>
        <scheme val="minor"/>
      </rPr>
      <t xml:space="preserve"> que pueden preferir productos y servicios más sostenibles y con menor huella de carbono.</t>
    </r>
  </si>
  <si>
    <r>
      <rPr>
        <b/>
        <sz val="11"/>
        <color theme="1"/>
        <rFont val="Aptos Narrow"/>
        <family val="2"/>
        <scheme val="minor"/>
      </rPr>
      <t>Incertidumbre en las señales del mercado</t>
    </r>
    <r>
      <rPr>
        <sz val="11"/>
        <color theme="1"/>
        <rFont val="Aptos Narrow"/>
        <family val="2"/>
        <scheme val="minor"/>
      </rPr>
      <t xml:space="preserve"> debido a cambios en las políticas y regulaciones climáticas que afectan la oferta y la demanda.</t>
    </r>
  </si>
  <si>
    <r>
      <rPr>
        <b/>
        <sz val="11"/>
        <color theme="1"/>
        <rFont val="Aptos Narrow"/>
        <family val="2"/>
        <scheme val="minor"/>
      </rPr>
      <t>Aumento en el costo de las materias primas</t>
    </r>
    <r>
      <rPr>
        <sz val="11"/>
        <color theme="1"/>
        <rFont val="Aptos Narrow"/>
        <family val="2"/>
        <scheme val="minor"/>
      </rPr>
      <t xml:space="preserve"> debido a regulaciones ambientales o cambios en la disponibilidad de recursos.</t>
    </r>
  </si>
  <si>
    <r>
      <rPr>
        <b/>
        <sz val="11"/>
        <color theme="1"/>
        <rFont val="Aptos Narrow"/>
        <family val="2"/>
        <scheme val="minor"/>
      </rPr>
      <t>Incremento en el costo de la energía</t>
    </r>
    <r>
      <rPr>
        <sz val="11"/>
        <color theme="1"/>
        <rFont val="Aptos Narrow"/>
        <family val="2"/>
        <scheme val="minor"/>
      </rPr>
      <t>, especialmente si se imponen tarifas al carbono o se favorecen fuentes de energía más caras pero más limpias.</t>
    </r>
  </si>
  <si>
    <r>
      <rPr>
        <b/>
        <sz val="11"/>
        <rFont val="Aptos Narrow"/>
        <family val="2"/>
        <scheme val="minor"/>
      </rPr>
      <t>Nuevos requisitos</t>
    </r>
    <r>
      <rPr>
        <sz val="11"/>
        <rFont val="Aptos Narrow"/>
        <family val="2"/>
        <scheme val="minor"/>
      </rPr>
      <t xml:space="preserve"> por de los stakeholders, como inversores y clientes, que exigen </t>
    </r>
    <r>
      <rPr>
        <b/>
        <sz val="11"/>
        <rFont val="Aptos Narrow"/>
        <family val="2"/>
        <scheme val="minor"/>
      </rPr>
      <t>prácticas más sostenibles y responsables</t>
    </r>
    <r>
      <rPr>
        <sz val="11"/>
        <rFont val="Aptos Narrow"/>
        <family val="2"/>
        <scheme val="minor"/>
      </rPr>
      <t>.</t>
    </r>
  </si>
  <si>
    <r>
      <t xml:space="preserve">Cambios en las </t>
    </r>
    <r>
      <rPr>
        <b/>
        <sz val="11"/>
        <rFont val="Aptos Narrow"/>
        <family val="2"/>
        <scheme val="minor"/>
      </rPr>
      <t>condiciones de los seguros</t>
    </r>
    <r>
      <rPr>
        <sz val="11"/>
        <rFont val="Aptos Narrow"/>
        <family val="2"/>
        <scheme val="minor"/>
      </rPr>
      <t>,  como primas más altas o cobertura reducida, debido a los riesgos asociados a los riesgos climáticos físicos, como son las lluvias torrenciales, inundaciones, vientos huracanados, etc.</t>
    </r>
  </si>
  <si>
    <r>
      <t xml:space="preserve">Cambios en las </t>
    </r>
    <r>
      <rPr>
        <b/>
        <sz val="11"/>
        <rFont val="Aptos Narrow"/>
        <family val="2"/>
        <scheme val="minor"/>
      </rPr>
      <t xml:space="preserve">preferencias de los stakeholders </t>
    </r>
    <r>
      <rPr>
        <sz val="11"/>
        <rFont val="Aptos Narrow"/>
        <family val="2"/>
        <scheme val="minor"/>
      </rPr>
      <t>que pueden inclinarse hacia</t>
    </r>
    <r>
      <rPr>
        <b/>
        <sz val="11"/>
        <rFont val="Aptos Narrow"/>
        <family val="2"/>
        <scheme val="minor"/>
      </rPr>
      <t xml:space="preserve"> empresas y productos más sostenibles</t>
    </r>
    <r>
      <rPr>
        <sz val="11"/>
        <rFont val="Aptos Narrow"/>
        <family val="2"/>
        <scheme val="minor"/>
      </rPr>
      <t>.</t>
    </r>
  </si>
  <si>
    <r>
      <rPr>
        <b/>
        <sz val="11"/>
        <rFont val="Aptos Narrow"/>
        <family val="2"/>
        <scheme val="minor"/>
      </rPr>
      <t>Estigmatización del sector</t>
    </r>
    <r>
      <rPr>
        <sz val="11"/>
        <rFont val="Aptos Narrow"/>
        <family val="2"/>
        <scheme val="minor"/>
      </rPr>
      <t xml:space="preserve"> por parte de la sociedad debido a su impacto ambiental negativo, lo que puede afectar la reputación y el negocio.</t>
    </r>
  </si>
  <si>
    <r>
      <t xml:space="preserve">Aumento de las </t>
    </r>
    <r>
      <rPr>
        <b/>
        <sz val="11"/>
        <rFont val="Aptos Narrow"/>
        <family val="2"/>
        <scheme val="minor"/>
      </rPr>
      <t>preocupaciones de los stakeholders</t>
    </r>
    <r>
      <rPr>
        <sz val="11"/>
        <rFont val="Aptos Narrow"/>
        <family val="2"/>
        <scheme val="minor"/>
      </rPr>
      <t xml:space="preserve"> o </t>
    </r>
    <r>
      <rPr>
        <b/>
        <sz val="11"/>
        <rFont val="Aptos Narrow"/>
        <family val="2"/>
        <scheme val="minor"/>
      </rPr>
      <t>retroalimentación negativa</t>
    </r>
    <r>
      <rPr>
        <sz val="11"/>
        <rFont val="Aptos Narrow"/>
        <family val="2"/>
        <scheme val="minor"/>
      </rPr>
      <t xml:space="preserve"> relacionada con el desempeño ambiental de la empresa.</t>
    </r>
  </si>
  <si>
    <t>Below 2ºC</t>
  </si>
  <si>
    <t>B2ºC 2025</t>
  </si>
  <si>
    <t>B2ºC 2030</t>
  </si>
  <si>
    <t>B2ºC 2050</t>
  </si>
  <si>
    <t>CP 2025</t>
  </si>
  <si>
    <t>CP 2030</t>
  </si>
  <si>
    <t>CP 2050</t>
  </si>
  <si>
    <t>Peso</t>
  </si>
  <si>
    <t>TR-1a</t>
  </si>
  <si>
    <t>TR-1b</t>
  </si>
  <si>
    <t>TR-1c</t>
  </si>
  <si>
    <t>TR-2</t>
  </si>
  <si>
    <t>TR-3</t>
  </si>
  <si>
    <t>TR-4</t>
  </si>
  <si>
    <t>TR-6</t>
  </si>
  <si>
    <t>TR-7</t>
  </si>
  <si>
    <t>TR-8a</t>
  </si>
  <si>
    <t>TR-8b</t>
  </si>
  <si>
    <t>TR-9</t>
  </si>
  <si>
    <t>TR-10</t>
  </si>
  <si>
    <t>TR-12</t>
  </si>
  <si>
    <t>TR-13</t>
  </si>
  <si>
    <t>TR-5</t>
  </si>
  <si>
    <t>TR-11a</t>
  </si>
  <si>
    <t>TR-11b</t>
  </si>
  <si>
    <t>Descripción Criterio</t>
  </si>
  <si>
    <t>PRO_REG1</t>
  </si>
  <si>
    <t>Aumento de las Obligaciones de Acción Climática: Evaluación de la probabilidad de que se implementen nuevas obligaciones de implementar medidas de acción climática que puedan afectar a la organización.
1.- No se esperan cambios significativos en las obligaciones de acción climática
2.- Posibilidad de cambios menores en las obligaciones de acción climática o en discusión temprana
3.- Probables cambios en las obligaciones de acción climática en discusión activa con tendencia a ser aprobados
4.- Cambios en las obligaciones de acción climática casi seguros debido a presión política o compromisos internacionales
5.- Cambios en las obligaciones de acción climática inminentes con amplio consenso y apoyo político</t>
  </si>
  <si>
    <t>Inversiones y Desinversiones: Evaluación de la probabilidad de que los inversores cambien sus decisiones hacia proyectos más sostenibles.
1.- Sector financiero con baja orientación hacia inversiones sostenibles
2.- Sector financiero con interés creciente, pero con bajo impacto inmediato
3.- Sector financiero con interés moderado y creciente en inversiones sostenibles
4.- Sector financiero con alto interés en inversiones sostenibles
5.- Sector financiero con orientación crítica hacia inversiones sostenibles, condicionando decisiones de inversión</t>
  </si>
  <si>
    <t>Percepción Pública: Evaluación de cómo las acciones de la organización son percibidas por el público en términos de sostenibilidad.
1.- El público muestra baja conciencia o interés en sostenibilidad, con poca atención a las acciones de la organización.
2.- Hay un interés creciente en sostenibilidad en el público, pero con una influencia limitada en la percepción de la organización.
3.- El público muestra un interés moderado en sostenibilidad, influenciando gradualmente la percepción de la organización.
4.- Existe un alto interés en sostenibilidad por parte del público, influenciando significativamente la reputación de la organización.
5.- El público muestra un interés crítico en sostenibilidad, determinando en gran medida la reputación de la organización.</t>
  </si>
  <si>
    <t>PRO_INV1</t>
  </si>
  <si>
    <t>PRO_REP1</t>
  </si>
  <si>
    <t>PRO_REG3</t>
  </si>
  <si>
    <t>PRO_REG2</t>
  </si>
  <si>
    <t>PRO_MER5</t>
  </si>
  <si>
    <t>PRO_REG4</t>
  </si>
  <si>
    <t>PRO_MER4</t>
  </si>
  <si>
    <t>PRO_FIN1</t>
  </si>
  <si>
    <t>PRO_FIN2</t>
  </si>
  <si>
    <t>PRO_TEC2</t>
  </si>
  <si>
    <t>PRO_TEC1</t>
  </si>
  <si>
    <t>PRO_WAT1</t>
  </si>
  <si>
    <t>PRO_MER3</t>
  </si>
  <si>
    <t>PRO_MER1</t>
  </si>
  <si>
    <t>PRO_REP3</t>
  </si>
  <si>
    <t>PRO_MER2</t>
  </si>
  <si>
    <t>PRO_REP4</t>
  </si>
  <si>
    <t>PRO_REP2</t>
  </si>
  <si>
    <t>Aumento de las Obligaciones de Reporte de Emisiones: Evaluación de la probabilidad de que se implementen nuevas obligaciones de reporte de emisiones de gases de efecto invernadero que puedan afectar a la organización.
1.- No se esperan cambios significativos en las obligaciones de reporte de emisiones
2.- Posibilidad de cambios menores en las obligaciones de reporte de emisiones o en discusión temprana
3.- Probables cambios en las obligaciones de reporte de emisiones en discusión activa con tendencia a ser aprobados
4.- Cambios en las obligaciones de reporte de emisiones casi seguros debido a presión política o compromisos internacionales
5.- Cambios en las obligaciones de reporte de emisiones inminentes con amplio consenso y apoyo político</t>
  </si>
  <si>
    <t>Capacidad de Adaptación a Nuevas Regulaciones: Evaluación de la probabilidad de que la organización pueda adaptarse efectivamente a nuevas regulaciones climáticas.
1.- La organización tiene sistemas avanzados y recursos suficientes ya implementados para adaptarse inmediatamente a nuevos requisitos.
2- La organización tiene algunos sistemas y recursos, con un plan claro y ya iniciado para adaptarse a nuevos requisitos en un plazo corto.
3.- La organización tiene un plan de adaptación  a nuevos requisitos que requiere algunos recursos adicionales y cambios en los procesos dentro del próximo año.
4.- La organización tiene una capacidad limitada para adaptarse, requiere significativos recursos y cambios en los procesos, y el plan de adaptación aún no está en marcha.
5.- La organización no tiene sistemas ni recursos implementados, sin plan de adaptación a nuevas regulaciones, y enfrenta importantes barreras financieras y operativas.</t>
  </si>
  <si>
    <t>Nivel de Satisfacción del Cliente con el Cumplimiento Climático: Evaluación de la probabilidad de que los clientes perciban negativamente el cumplimiento climático de la organización y emprendan acciones legales.
1.- Encuestas muestran que &gt;90% de los clientes están muy satisfechos con las políticas climáticas de la organización y no hay historial de quejas.
2.- Encuestas muestran que 75-90% de los clientes están satisfechos con las políticas climáticas y solo ha habido quejas menores sin acciones legales.
3.- Encuestas muestran que 50-74% de los clientes están satisfechos, con algunas quejas significativas y uno o dos incidentes menores de acciones legales.
4.- Encuestas muestran que 25-49% de los clientes están insatisfechos, con varias quejas significativas y múltiples incidentes de acciones legales en los últimos años.
5.- Encuestas muestran que &lt;25% de los clientes están satisfechos, con numerosas quejas significativas y un historial de acciones legales recurrentes.</t>
  </si>
  <si>
    <t>Aumento de las Obligaciones relativas a Economía Circular: Evaluación de la probabilidad de que se implementen nuevas obligaciones de implementar medidas de orientadas a la economía circular que puedan afectar a la organización.
1.- No se esperan cambios significativos en las obligaciones de economía circular.
2.- Posibilidad de cambios menores en las obligaciones de economía circular o en discusión temprana.
3.- Probables cambios en las obligaciones de economía circular en discusión activa con tendencia a ser aprobados.
4.- Cambios en las obligaciones de economía circular casi seguros debido a presión política o compromisos internacionales.
5.- Cambios en las obligaciones de economía circular inminentes con amplio consenso y apoyo político.</t>
  </si>
  <si>
    <t>Dependencia de Materiales Afectados por el CBAM: Evaluación de la probabilidad de que la compra de materiales afectados por el CBAM impacte significativamente a la organización.
1.- La organización compra una cantidad mínima de materiales afectados por el CBAM y tiene alternativas locales no afectadas.
2.- La organización compra una cantidad moderada de materiales afectados por el CBAM y tiene algunas alternativas locales disponibles.
3.- La organización compra una cantidad significativa de materiales afectados por el CBAM y está desarrollando alternativas, pero éstas no están plenamente implementadas.
4.- La organización depende en gran medida de materiales afectados por el CBAM, con pocas alternativas disponibles a corto plazo.
5.- La organización depende casi exclusivamente de materiales afectados por el CBAM, sin alternativas disponibles.</t>
  </si>
  <si>
    <t>Gasto de Capital en Nueva Tecnología: Evaluación de la probabilidad de que se requieran inversiones significativas en nuevas tecnologías o infraestructuras para adaptarse a cambios climáticos transicionales
1.- Muy baja probabilidad de necesitar inversiones significativas en nuevas tecnologías debido a cambios climáticos transicionales.
2.- Baja probabilidad de necesitar inversiones significativas en nuevas tecnologías debido a cambios climáticos transicionales.
3.- Probabilidad moderada de necesitar inversiones significativas en nuevas tecnologías debido a cambios climáticos transicionales.
4.- Alta probabilidad de necesitar inversiones significativas en nuevas tecnologías debido a cambios climáticos transicionales.
5.- Muy alta probabilidad de necesitar inversiones significativas en nuevas tecnologías debido a cambios climáticos transicionales.</t>
  </si>
  <si>
    <t>Costos Operativos: Evaluación de la probabilidad de que los cambios climáticos transicionales aumenten los costos operativos (energía, materias primas, etc.).
1.- Muy baja probabilidad de aumento en los costos operativos debido a cambios climáticos transicionales.
2.- Baja probabilidad de aumento en los costos operativos debido a cambios climáticos transicionales.
3.- Probabilidad moderada de aumento en los costos operativos debido a cambios climáticos transicionales.
4.- Alta probabilidad de aumento en los costos operativos debido a cambios climáticos transicionales.
5.- Muy alta probabilidad de aumento en los costos operativos debido a cambios climáticos transicionales.</t>
  </si>
  <si>
    <t>Obsolescencia de Tecnologías Actuales: Evaluación de la probabilidad de que las tecnologías actualmente utilizadas por la organización se vuelvan obsoletas.
1.- Las tecnologías actuales tienen un ciclo de vida largo y no se espera que se vuelvan obsoletas en el futuro cercano.
2.- Las tecnologías actuales podrían volverse obsoletas a largo plazo, con una baja probabilidad de sustitución en el corto plazo.
3.- Las tecnologías actuales pueden volverse obsoletas a mediano plazo debido a la aparición de nuevas innovaciones tecnológicas.
4.- Las tecnologías actuales están en riesgo de volverse obsoletas a corto plazo debido a avances tecnológicos significativos.
5.- Las tecnologías actuales ya están en proceso de ser reemplazadas por nuevas innovaciones y son consideradas obsoletas.</t>
  </si>
  <si>
    <t>Disponibilidad de Agua: Evaluación de la disponibilidad del recurso hídrico en la región/localización donde se haga el análisis.
1.- Muy alta disponibilidad.
2.- Alta disponibilidad.
3.- Disponibilidad media.
4.- Baja disponibilidad.
5.- Muy baja disponibilidad.</t>
  </si>
  <si>
    <t>Variación del Precio de Materias Primas y Energía: Evaluación de la probabilidad y el impacto de la variación en los precios de las materias primas y la energía, que pueden afectar los costos operativos y la competitividad de la organización.
1.- Estabilidad en los precios de materias primas y energía; no se esperan variaciones significativas que afecten la operación.
2.- Pequeñas variaciones en los precios que la organización puede manejar sin dificultades significativas, con un impacto mínimo en los costos operativos.
3.- Variaciones moderadas en los precios que pueden requerir ajustes en la planificación y los presupuestos, con un impacto manejable en los costos operativos.
4.- Variaciones significativas en los precios que pueden afectar considerablemente los costos operativos y requerir cambios estratégicos.
5.- Variaciones extremas en los precios que pueden poner en riesgo la viabilidad operativa y la competitividad de la organización, requiriendo medidas drásticas.</t>
  </si>
  <si>
    <t>Demanda del Consumidor: Evaluación de la probabilidad de que aumente la demanda de productos y servicios low carbon entre los clientes/consumidores.
1.- Los competidores muestran una baja adopción de prácticas sostenibles, con un impacto mínimo en la organización.
2.- Los competidores han iniciado algunas iniciativas sostenibles, pero sin un impacto significativo en el mercado.
3.- Los competidores están adoptando prácticas sostenibles de manera moderada, comenzando a influir en el sector.
4.- Los competidores tienen una alta adopción de prácticas sostenibles, creando una presión notable en el mercado.
5.- Los competidores han adoptado prácticas sostenibles de manera generalizada, redefiniendo los estándares del sector y ejerciendo una fuerte presión sobre la organización.</t>
  </si>
  <si>
    <t>Innovaciones Tecnológicas: Evaluación de la probabilidad de que nuevas tecnologías sostenibles emerjan y sean adoptadas por la industria o la organización.
1.- Innovación tecnológica muy lenta, con pocos o ningún cambio significativo esperado en el corto plazo.
2.- Innovación tecnológica moderada, con algunos desarrollos emergentes pero sin adopción generalizada aún.
3.- Innovación tecnológica activa, con un aumento notable en la adopción de nuevas tecnologías sostenibles.
4.- Innovación tecnológica rápida, con una adopción significativa y creciente de nuevas tecnologías en la industria.
5.- Innovación tecnológica disruptiva, con una adopción masiva e inmediata de nuevas tecnologías en toda la industria.</t>
  </si>
  <si>
    <t>Expectativas de la Sociedad: Evaluación de las expectativas de la sociedad en cuanto a las prácticas sostenibles de la organización.
1.- La sociedad tiene bajas expectativas en prácticas sostenibles, con poca demanda de cambios significativos.
2.- Hay un interés creciente en la sociedad por prácticas sostenibles, pero con una presión limitada e inmediata hacia la organización.
3.- La sociedad muestra expectativas moderadas, influenciando gradualmente las prácticas de la organización hacia la sostenibilidad.
4.- La sociedad tiene altas expectativas en prácticas sostenibles, ejerciendo una presión significativa para el cambio.
5.- La sociedad tiene expectativas críticas en prácticas sostenibles, ejerciendo una presión constante y fuerte hacia la sostenibilidad en la organización.</t>
  </si>
  <si>
    <t>Competencia: Evaluación de la probabilidad de que los competidores adopten prácticas sostenibles y su impacto en la organización.
1.- Los competidores muestran una baja adopción de prácticas sostenibles, con un impacto mínimo en la organización.
2.- Los competidores han iniciado algunas iniciativas sostenibles, pero sin un impacto significativo en el mercado.
3.- Los competidores están adoptando prácticas sostenibles de manera moderada, comenzando a influir en el sector.
4.- Los competidores tienen una alta adopción de prácticas sostenibles, creando una presión notable en el mercado.
5.- Los competidores han adoptado prácticas sostenibles de manera generalizada, redefiniendo los estándares del sector y ejerciendo una fuerte presión sobre la organización.</t>
  </si>
  <si>
    <t>Movimientos Sociales: Evaluación de la probabilidad de que movimientos sociales presionen a la organización a adoptar prácticas más sostenibles.
1.- Movimientos sociales con baja influencia y organización limitada, con poco impacto en las prácticas de la organización.
2.- Los movimientos sociales están en crecimiento, pero su impacto en la organización es limitado y disperso.
3.- Movimientos sociales con influencia moderada y una organización en crecimiento, comenzando a afectar las prácticas de la organización.
4- Movimientos sociales con alta influencia y capacidad significativa de movilización, ejerciendo presión importante en la organización.
5.- Movimientos sociales con influencia crítica, afectando directamente a la organización y generando cambios significativos hacia la sostenibilidad.</t>
  </si>
  <si>
    <t>Medios de Comunicación: Evaluación de la probabilidad de que los medios de comunicación cubran temas relacionados con el impacto ambiental de la organización.
1.- Los medios tienen baja cobertura de temas ambientales relacionados con la organización, con poca atención a su impacto ambiental.
2.- Los medios cubren ocasionalmente temas ambientales, con una atención esporádica al impacto ambiental de la organización.
3.- Los medios muestran una cobertura moderada y creciente de temas ambientales, destacando gradualmente el impacto ambiental de la organización.
4.- Los medios tienen una alta cobertura de temas ambientales, influyendo significativamente en la percepción pública del impacto ambiental de la organización.
5.- Los medios tienen una cobertura crítica y determinante de temas ambientales, afectando directamente la reputación de la organización en relación con su impacto ambiental.</t>
  </si>
  <si>
    <t>TR-14</t>
  </si>
  <si>
    <t>TR-15</t>
  </si>
  <si>
    <t>TR-16</t>
  </si>
  <si>
    <t>SEV_FIN2</t>
  </si>
  <si>
    <t>SEV_REG1</t>
  </si>
  <si>
    <t>SEV_REP1</t>
  </si>
  <si>
    <t>SEV_FIN1</t>
  </si>
  <si>
    <t>SEV_REP2</t>
  </si>
  <si>
    <t>SEV_FIN3</t>
  </si>
  <si>
    <t>SEV_OPE1</t>
  </si>
  <si>
    <t>SEV_COM1</t>
  </si>
  <si>
    <t>SEV_TEC1</t>
  </si>
  <si>
    <t>SEV_COM2</t>
  </si>
  <si>
    <t>Impacto en Costos: Evaluación de la severidad del impacto que resultaría del aumento en los costos operativos debido a los riesgos climáticos transicionales.
1.- Impacto financiero insignificante del aumento en los costos operativos debido a riesgos climáticos transicionales.
2.- Existe un impacto financiero menor en los costos operativos que puede ser manejado sin dificultades mayores.
3.- El aumento en los costos operativos tiene un impacto financiero moderado que requiere ajustes en los presupuestos para mantener la estabilidad financiera.
4.- Se observa un impacto financiero significativo en los costos operativos que afecta negativamente la rentabilidad de la organización.
5.- Hay un impacto financiero crítico en los costos operativos que pone en serio riesgo la viabilidad financiera de la organización.</t>
  </si>
  <si>
    <t>Impacto Regulatorio: Evaluación del impacto de no cumplir con nuevas regulaciones climáticas.
1.- Impacto insignificante en términos regulatorios por no cumplir con nuevas regulaciones climáticas.
2.- Impacto menor con multas o sanciones leves por no cumplir con nuevas regulaciones climáticas.
3.- Impacto moderado con multas o sanciones significativas por no cumplir con nuevas regulaciones climáticas.
4.- Impacto significativo con sanciones severas y posibles restricciones operativas por no cumplir con nuevas regulaciones climáticas.
5.- Impacto crítico con sanciones severas, restricciones operativas y posibles cierres por no cumplir con nuevas regulaciones climáticas.</t>
  </si>
  <si>
    <t>Impacto en Márgenes de Beneficio: Evaluación respecto a cómo los riesgos climáticos transicionales pueden afectar los márgenes de beneficio y la rentabilidad de la organización
1.- Los riesgos climáticos transicionales tienen un impacto mínimo en los márgenes de beneficio de la organización.
2.- Existe una ligera reducción en los márgenes de beneficio que puede ser manejada sin necesidad de ajustes significativos.
3.- Se observa una reducción moderada en los márgenes de beneficio que requiere ajustes financieros para mitigar su impacto en la rentabilidad.
4.- Se produce una reducción significativa en los márgenes de beneficio que afecta directamente la rentabilidad de la organización.
5.- Hay una reducción crítica en los márgenes de beneficio que pone en grave riesgo la viabilidad financiera de la organización.</t>
  </si>
  <si>
    <t>Cobertura Mediática Negativa: Evaluación de la cantidad y severidad de la cobertura mediática negativa que podría resultar de los riesgos climáticos transicionales.
1.- La organización enfrenta una cobertura mediática negativa mínima que tiene poco o ningún impacto en la percepción pública y no requiere acciones significativas.
2.- Existe una cobertura mediática negativa menor que puede ser gestionada fácilmente con esfuerzos de comunicación estándar, sin afectar de manera considerable la reputación de la organización.
3.- La cobertura mediática negativa es moderada y requiere esfuerzos significativos de comunicación y relaciones públicas para mitigar su impacto en la percepción pública y mantener la confianza.
4.- Hay una cobertura mediática negativa significativa que afecta negativamente la percepción pública de la organización, necesitando estrategias de comunicación más intensivas y coordinadas para gestionar el impacto.
5.- La cobertura mediática negativa es crítica y severa, dañando gravemente la reputación de la organización y poniendo en riesgo su posición en el mercado, requiriendo una respuesta de crisis integral y a largo plazo.</t>
  </si>
  <si>
    <t>Impacto del Gasto de Capital en Nueva Tecnología: Evaluación de la severidad del impacto financiero y operativo que resultará de realizar dichas inversiones en nuevas tecnologías o infraestructuras.
1.- Impacto financiero insignificante del gasto de capital
2.- Existe un impacto financiero menor en el gasto de capital que puede ser manejado dentro de los presupuestos establecidos.
3.- El gasto de capital tiene un impacto financiero moderado que requiere ajustes en los presupuestos y la planificación financiera.
4.- Se observa un impacto financiero significativo en el gasto de capital que afecta la capacidad de la organización para invertir en otras áreas críticas.
5.- Hay un impacto financiero crítico en el gasto de capital que pone en grave riesgo la viabilidad financiera de la organización.</t>
  </si>
  <si>
    <t>Disrupción de Operaciones: Evaluación del grado de disrupción que los riesgos climáticos transicionales pueden causar en las operaciones diarias.
1.- Los riesgos climáticos transicionales tienen un impacto mínimo en las operaciones diarias de la organización. No hay interrupciones significativas que afecten la continuidad operativa.
2.- Existen pequeñas interrupciones ocasionales que pueden ser gestionadas sin dificultades mayores.
3.- Las operaciones experimentan interrupciones moderadas que requieren ajustes operativos y de planificación para mitigar su impacto.
4.- Se producen interrupciones significativas que afectan la eficiencia operativa de la organización, requiriendo medidas correctivas importantes y afectando la productividad.
5.- Las operaciones clave de la organización se ven paralizadas debido a disrupciones críticas causadas por riesgos climáticos transicionales, afectando gravemente la capacidad de la organización para operar normalmente.</t>
  </si>
  <si>
    <t>Impacto en la Relación con la Comunidad: Evaluación respecto a cómo los riesgos climáticos transicionales pueden afectar las relaciones de la organización con la comunidad.
1.- Los riesgos climáticos transicionales tienen un impacto mínimo en las relaciones con la comunidad, sin alterar la percepción o colaboración existente.
2.- Los riesgos climáticos transicionales generan un impacto menor en las relaciones comunitarias, que puede ser gestionado con esfuerzos moderados de comunicación y actividades de compromiso.
3.- El impacto de los riesgos climáticos transicionales es moderado, requiriendo estrategias específicas de gestión de relaciones para mantener la aceptación y apoyo de la comunidad.
4.- Los riesgos climáticos transicionales causan un impacto significativo que afecta la aceptación y colaboración comunitaria, demandando un enfoque intensivo en actividades de reconstrucción de relaciones y comunicación.
5.- Los riesgos climáticos transicionales tienen un impacto crítico, dañando gravemente las relaciones con la comunidad, lo que puede llevar a la pérdida de apoyo comunitario y requerir una estrategia de recuperación integral y prolongada.</t>
  </si>
  <si>
    <t>Dependencia de Tecnologías Antiguas: Evaluación de la dependencia de tecnologías antiguas puede amplificar el impacto de los riesgos climáticos transicionales.
1.- La organización tiene una dependencia mínima de tecnologías antiguas, lo que reduce el impacto de los riesgos climáticos transicionales. Las tecnologías empleadas son mayormente modernas y actualizadas.
2.- Existe una dependencia baja de tecnologías antiguas, pero hay alternativas modernas disponibles y accesibles que pueden ser implementadas sin mayores dificultades.
3.- La organización tiene una dependencia moderada de tecnologías antiguas, lo que requiere una actualización tecnológica para mitigar los riesgos climáticos transicionales y mantener la competitividad.
4.- Hay una alta dependencia de tecnologías antiguas que afecta significativamente la capacidad de la organización para adaptarse a nuevos requerimientos y normativas derivadas de los riesgos climáticos transicionales.
5.- La organización depende críticamente de tecnologías antiguas, lo que impide su adaptación a nuevos requerimientos y normativas, amplificando gravemente el impacto de los riesgos climáticos transicionales y poniendo en riesgo la viabilidad operativa.</t>
  </si>
  <si>
    <t xml:space="preserve">
Percepción Pública: Evaluación de cómo las acciones de la organización son percibidas por el público en términos de sostenibilidad.
1.- El público muestra baja conciencia o interés en sostenibilidad, con poca atención a las acciones de la organización.
2.- Hay un interés creciente en sostenibilidad en el público, pero con una influencia limitada en la percepción de la organización.
3.- El público muestra un interés moderado en sostenibilidad, influenciando gradualmente la percepción de la organización.
4.- Existe un alto interés en sostenibilidad por parte del público, influenciando significativamente la reputación de la organización.
5.- El público muestra un interés crítico en sostenibilidad, determinando en gran medida la reputación de la organización.</t>
  </si>
  <si>
    <t>Expectativas de Responsabilidad Social: Evaluación respecto a cómo el incumplimiento de expectativas de responsabilidad social puede impactar a la organización.
1.- Las expectativas de responsabilidad social son mínimas, y su incumplimiento no afecta significativamente a la organización ni a su percepción pública.
2.- Las expectativas de responsabilidad social son relativamente bajas, y su incumplimiento puede ser gestionado con esfuerzos moderados de comunicación y mejora.
3.- Las expectativas de responsabilidad social son moderadas, y su incumplimiento requiere esfuerzos considerables de gestión y comunicación para mitigar los impactos negativos en la percepción pública y en la comunidad.
4.- Las expectativas de responsabilidad social son altas, y su incumplimiento afecta significativamente la percepción pública y el apoyo de la comunidad, demandando una respuesta proactiva y sostenida.
5.- Las expectativas de responsabilidad social son muy altas, y su incumplimiento causa un daño crítico a la imagen de la organización y a su aceptación social, requiriendo una estrategia integral y a largo plazo para recuperar la confianza y el apoyo comunitario.</t>
  </si>
  <si>
    <t>RIESGOS TRANSICIONALES</t>
  </si>
  <si>
    <t>Riesgos políticos y legales</t>
  </si>
  <si>
    <t>Aumento de los precios de las emisiones de GEI</t>
  </si>
  <si>
    <t>Mayor exigencia en el reporte de emisiones</t>
  </si>
  <si>
    <t>Mayor exigencia en la gestión de las emisiones</t>
  </si>
  <si>
    <t>Exposición a litigios</t>
  </si>
  <si>
    <t>Economía circular</t>
  </si>
  <si>
    <t>Sustitución de productos y servicios existentes por opciones con menores emisiones</t>
  </si>
  <si>
    <t>Inversión fallida en nuevas tecnologías</t>
  </si>
  <si>
    <t>Costos de transición a tecnologías con menores emisiones</t>
  </si>
  <si>
    <t>Tecnología con alta dependencia de fuentes de agua</t>
  </si>
  <si>
    <t>Tecnología con alta dependencia de fuentes de energía</t>
  </si>
  <si>
    <t>Cambio en el comportamiento de los clientes</t>
  </si>
  <si>
    <t>Incertidumbre en las señales del mercado</t>
  </si>
  <si>
    <t>Aumento del costo de las materias primas</t>
  </si>
  <si>
    <t>Aumento del costo de la energía</t>
  </si>
  <si>
    <t>Nuevos requisitos de las partes interesadas</t>
  </si>
  <si>
    <t>Cambios en las condiciones de seguro</t>
  </si>
  <si>
    <t>Cambios en las preferencias de los clientes</t>
  </si>
  <si>
    <t>Estigmatización del sector</t>
  </si>
  <si>
    <t>Mayor preocupación de las partes interesadas o retroalimentación negativa de las partes interesadas</t>
  </si>
  <si>
    <t>Riesgos tecnológicos</t>
  </si>
  <si>
    <t>Riesgos de mercado</t>
  </si>
  <si>
    <t>Riesgos reputacionales</t>
  </si>
  <si>
    <t>Riesgos transicionales</t>
  </si>
  <si>
    <t>Código</t>
  </si>
  <si>
    <t>Valor del riesgo</t>
  </si>
  <si>
    <t>Políticos y legales</t>
  </si>
  <si>
    <t>Tecnológicos</t>
  </si>
  <si>
    <t>Mercado</t>
  </si>
  <si>
    <t>Reputacionales</t>
  </si>
  <si>
    <t>Riesgo transicional</t>
  </si>
  <si>
    <t>Descripción Riesgo</t>
  </si>
  <si>
    <t>Código riesgo</t>
  </si>
  <si>
    <t>EVALUACIÓN</t>
  </si>
  <si>
    <t>Aplicación a probabilidad</t>
  </si>
  <si>
    <t>Aplicación a severidad</t>
  </si>
  <si>
    <t>HIPÓTESIS DE ESCENARIOS</t>
  </si>
  <si>
    <t>SELECCIONAR GEOGRAFÍA</t>
  </si>
  <si>
    <t>La geografía donde se enmarca el análisis, establece la modulación de los escenarios NGFS.</t>
  </si>
  <si>
    <t>Es posible modificar la ubicación geográfica del análisis. Esto modifica las hipótesis asociadas al incremento del precio del carbono. Se realiza en la pestaña de introducción</t>
  </si>
  <si>
    <t>HERRAMIENTA DE EVALUACIÓN SEMICUANTITATIVA DE RIESGOS DE TRANSICIÓN HACIA UNA ECONOMÍA SOSTENIBLE</t>
  </si>
  <si>
    <t>MARCO DEL ANÁLISIS</t>
  </si>
  <si>
    <t>Persona responsable del análisis</t>
  </si>
  <si>
    <t>Equipo participante</t>
  </si>
  <si>
    <t>Descripción del alcance del análisis</t>
  </si>
  <si>
    <t>Fecha del análisis</t>
  </si>
  <si>
    <t>Número de revisión</t>
  </si>
  <si>
    <t>Por ello, será necesario seleccionar la geografía de la siguiente lista desplegable.</t>
  </si>
  <si>
    <t>DATOS BÁSICOS DEL ANÁLISIS</t>
  </si>
  <si>
    <r>
      <t xml:space="preserve">Esta herramienta permite evaluar la probabilidad de ocurrencia y severidad de impacto de riesgos climáticos transicionales en la organización, considerando tres escenarios NGFS en tres horizontes temporales de tiempo. 
Para ello, se han definido diversos criterios que permiten valorar cada riesgo de manera estructurada. Cada criterio se evaluará mediante una puntuación del 1 al 5, y la suma de estas valoraciones, ponderadas por sus respectivos pesos, dará como resultado una probabilidad y una severidad únicas para cada riesgo identificado. Este enfoque se basa en principios reconocidos de gestión de riesgos, promoviendo una evaluación integral y fundamentada de los riesgos climáticos.
</t>
    </r>
    <r>
      <rPr>
        <b/>
        <sz val="11"/>
        <color theme="1"/>
        <rFont val="Aptos Narrow"/>
        <family val="2"/>
        <scheme val="minor"/>
      </rPr>
      <t>Paso 1:</t>
    </r>
    <r>
      <rPr>
        <sz val="11"/>
        <color theme="1"/>
        <rFont val="Aptos Narrow"/>
        <family val="2"/>
        <scheme val="minor"/>
      </rPr>
      <t xml:space="preserve"> Completar los datos en verde de la pestaña "Marco". Es especialmente relevante seleccionar la geografía.
</t>
    </r>
    <r>
      <rPr>
        <b/>
        <sz val="11"/>
        <color theme="1"/>
        <rFont val="Aptos Narrow"/>
        <family val="2"/>
        <scheme val="minor"/>
      </rPr>
      <t>Paso 2:</t>
    </r>
    <r>
      <rPr>
        <sz val="11"/>
        <color theme="1"/>
        <rFont val="Aptos Narrow"/>
        <family val="2"/>
        <scheme val="minor"/>
      </rPr>
      <t xml:space="preserve"> En la pestaña "Evaluación", completar las columnas marcadas en verde, que representan la evaluación de la probabilidad y severidad de un riesgo. Esto se deberá realizar para todos los riesgos que apliquen a la organización.
Adicionalmente, es posible modificar los pesos asignados por defecto a cada criterio, en función de las características de la organización. Esto se realiza en la pestaña de "Evaluación", en las columnas "J" para probabilidad y "X" para severidad.  </t>
    </r>
  </si>
  <si>
    <t>Mecanismo de ajuste frontera</t>
  </si>
  <si>
    <t>Reputación</t>
  </si>
  <si>
    <t>Los valores de 'Probabilidad' y 'Severidad' expresan el promedio de los tres horizontes temporales bajo el escenario climático 'Below 2ºC', el intermedio, y el más alineado con el acuerdo de París.</t>
  </si>
  <si>
    <t>RESULTADOS ESCENARIO B2ºC</t>
  </si>
  <si>
    <t>Los valores de riesgo para otros escenarios climáticos pueden consultarse directamente en la pestaña de "Evaluación", entre las columnas "AM" y "AV"</t>
  </si>
  <si>
    <t>Aumento del precio del carbono</t>
  </si>
  <si>
    <t>Resultados de cada riesgo (promedio de los tres horizontes temporales)</t>
  </si>
  <si>
    <t>Resultados de cada categoría de riesgo (promedio de los tres horizontes temporales)</t>
  </si>
  <si>
    <t>Los resultados de probabilidad de ocurrencia aparecerán en las columnas L a U, con valores establecidos para tres escenarios climáticos y tres horizontes temporales: 2025, 2030 y 2050. Lo mismo sucede con severidad en las columnas Z a AI. Los resultados del riesgo, como resultado de  la multiplicación de probabilidad por severidad aparece en las columnas AM a AV y se muestran más claramente en la pestaña de resultados para el escenario Below 2ºC.
Los escenarios son los siguientes:
- Below 2ºC: Este escenario implica una fuerte acción climática que limita el aumento de la temperatura global a menos de 2 grados Celsius en comparación con los niveles preindustriales. Las políticas y estrategias adoptadas en este escenario son altamente ambiciosas, orientadas a reducir drásticamente las emisiones de gases de efecto invernadero.
- Current Policies: En este escenario, se asume que las políticas climáticas actuales se mantienen sin cambios significativos. Esto refleja una trayectoria de emisiones que podría llevar a un aumento de la temperatura global superior a 2 grados Celsius, con riesgos asociados más altos para los ecosistemas y la economía.
- Net Zero 2050: Este escenario se centra en alcanzar la neutralidad de carbono para 2050, con políticas y estrategias que promueven una transición hacia economías descarbonizadas. Se espera que las emisiones se reduzcan a niveles muy bajos y que se implementen medidas de compensación significativas.
La aplicación de estos escenarios ha considerado la evolución del precio del carbono a lo largo del tiempo, dado que este precio es un buen "medidor" del nivel de ambición climática de las estrategias implementadas en cada escenario.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</si>
</sst>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809]dd\ mmm\ yyyy;@"/>
  </numFmts>
  <fonts count="35">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0"/>
      <name val="Aptos Narrow"/>
      <family val="2"/>
      <scheme val="minor"/>
    </font>
    <font>
      <b/>
      <sz val="12"/>
      <color theme="4"/>
      <name val="Aptos Narrow"/>
      <family val="2"/>
      <scheme val="minor"/>
    </font>
    <font>
      <b/>
      <sz val="10"/>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sz val="10"/>
      <color rgb="FF0F1E14"/>
      <name val="Aptos Narrow"/>
      <family val="2"/>
      <scheme val="minor"/>
    </font>
    <font>
      <b/>
      <sz val="10"/>
      <color rgb="FF0F1E14"/>
      <name val="Aptos Narrow"/>
      <family val="2"/>
      <scheme val="minor"/>
    </font>
    <font>
      <sz val="10"/>
      <color theme="2"/>
      <name val="Aptos Narrow"/>
      <family val="2"/>
      <scheme val="minor"/>
    </font>
    <font>
      <sz val="11"/>
      <color rgb="FF000000"/>
      <name val="Aptos Narrow"/>
      <family val="2"/>
      <scheme val="minor"/>
    </font>
    <font>
      <sz val="12"/>
      <color theme="1"/>
      <name val="Arial"/>
      <family val="2"/>
    </font>
    <font>
      <b/>
      <sz val="12"/>
      <color theme="1"/>
      <name val="Aptos Narrow"/>
      <family val="2"/>
      <scheme val="minor"/>
    </font>
    <font>
      <b/>
      <sz val="12"/>
      <color theme="1"/>
      <name val="Arial"/>
      <family val="2"/>
    </font>
    <font>
      <sz val="10"/>
      <color theme="1"/>
      <name val="Arial"/>
      <family val="2"/>
    </font>
    <font>
      <sz val="11"/>
      <name val="Aptos Narrow"/>
      <family val="2"/>
      <scheme val="minor"/>
    </font>
    <font>
      <b/>
      <sz val="11"/>
      <name val="Aptos Narrow"/>
      <family val="2"/>
      <scheme val="minor"/>
    </font>
    <font>
      <sz val="11"/>
      <color rgb="FF0F1E14"/>
      <name val="Aptos Narrow"/>
      <family val="2"/>
      <scheme val="minor"/>
    </font>
    <font>
      <b/>
      <sz val="11"/>
      <color rgb="FF0F1E14"/>
      <name val="Aptos Narrow"/>
      <family val="2"/>
      <scheme val="minor"/>
    </font>
    <font>
      <b/>
      <sz val="10"/>
      <color theme="1"/>
      <name val="Arial Narrow"/>
      <family val="2"/>
    </font>
    <font>
      <b/>
      <sz val="10"/>
      <color theme="1"/>
      <name val="Aptos Narrow"/>
      <family val="2"/>
    </font>
    <font>
      <sz val="8"/>
      <color theme="1"/>
      <name val="Aptos Narrow"/>
      <family val="2"/>
      <scheme val="minor"/>
    </font>
    <font>
      <b/>
      <sz val="8"/>
      <color rgb="FFFFFFFF"/>
      <name val="Aptos Narrow"/>
      <family val="2"/>
      <scheme val="minor"/>
    </font>
    <font>
      <b/>
      <sz val="8"/>
      <color rgb="FFFFFFFF"/>
      <name val="Silka"/>
    </font>
    <font>
      <b/>
      <sz val="8"/>
      <name val="Aptos Narrow"/>
      <family val="2"/>
      <scheme val="minor"/>
    </font>
    <font>
      <sz val="8"/>
      <name val="Aptos Narrow"/>
      <family val="2"/>
      <scheme val="minor"/>
    </font>
    <font>
      <sz val="9"/>
      <color theme="0"/>
      <name val="Aptos Narrow"/>
      <family val="2"/>
      <scheme val="minor"/>
    </font>
    <font>
      <sz val="11"/>
      <color theme="0"/>
      <name val="Aptos Narrow"/>
      <family val="2"/>
      <scheme val="minor"/>
    </font>
    <font>
      <b/>
      <sz val="11"/>
      <color rgb="FF0049B4"/>
      <name val="Aptos Narrow"/>
      <family val="2"/>
      <scheme val="minor"/>
    </font>
    <font>
      <b/>
      <sz val="9"/>
      <color theme="1"/>
      <name val="Aptos Narrow"/>
      <family val="2"/>
      <scheme val="minor"/>
    </font>
    <font>
      <b/>
      <sz val="9"/>
      <color theme="0"/>
      <name val="Aptos Narrow"/>
      <family val="2"/>
      <scheme val="minor"/>
    </font>
    <font>
      <sz val="11"/>
      <color rgb="FF0049B4"/>
      <name val="Aptos Narrow"/>
      <family val="2"/>
      <scheme val="minor"/>
    </font>
  </fonts>
  <fills count="25">
    <fill>
      <patternFill patternType="none"/>
    </fill>
    <fill>
      <patternFill patternType="gray125"/>
    </fill>
    <fill>
      <patternFill patternType="solid">
        <fgColor theme="1"/>
        <bgColor indexed="64"/>
      </patternFill>
    </fill>
    <fill>
      <patternFill patternType="solid">
        <fgColor theme="8"/>
        <bgColor indexed="64"/>
      </patternFill>
    </fill>
    <fill>
      <patternFill patternType="solid">
        <fgColor theme="1"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D2B8D1"/>
        <bgColor indexed="64"/>
      </patternFill>
    </fill>
    <fill>
      <patternFill patternType="solid">
        <fgColor rgb="FFE3D3E2"/>
        <bgColor indexed="64"/>
      </patternFill>
    </fill>
    <fill>
      <patternFill patternType="solid">
        <fgColor rgb="FF13B96E"/>
        <bgColor indexed="64"/>
      </patternFill>
    </fill>
    <fill>
      <patternFill patternType="solid">
        <fgColor rgb="FF6AD8B1"/>
        <bgColor indexed="64"/>
      </patternFill>
    </fill>
    <fill>
      <patternFill patternType="solid">
        <fgColor rgb="FFFFFF00"/>
        <bgColor indexed="64"/>
      </patternFill>
    </fill>
    <fill>
      <patternFill patternType="solid">
        <fgColor theme="0"/>
        <bgColor indexed="64"/>
      </patternFill>
    </fill>
    <fill>
      <patternFill patternType="solid">
        <fgColor theme="4" tint="-0.499984740745262"/>
        <bgColor rgb="FF000000"/>
      </patternFill>
    </fill>
    <fill>
      <patternFill patternType="solid">
        <fgColor rgb="FF2C4D88"/>
        <bgColor rgb="FF000000"/>
      </patternFill>
    </fill>
    <fill>
      <patternFill patternType="solid">
        <fgColor theme="8" tint="0.59999389629810485"/>
        <bgColor rgb="FF000000"/>
      </patternFill>
    </fill>
    <fill>
      <patternFill patternType="solid">
        <fgColor theme="3" tint="0.89999084444715716"/>
        <bgColor rgb="FF000000"/>
      </patternFill>
    </fill>
    <fill>
      <patternFill patternType="solid">
        <fgColor theme="9" tint="0.79998168889431442"/>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CDD937"/>
        <bgColor indexed="64"/>
      </patternFill>
    </fill>
    <fill>
      <patternFill patternType="solid">
        <fgColor rgb="FFF6F8D8"/>
        <bgColor indexed="64"/>
      </patternFill>
    </fill>
    <fill>
      <patternFill patternType="solid">
        <fgColor theme="0" tint="-0.499984740745262"/>
        <bgColor indexed="64"/>
      </patternFill>
    </fill>
    <fill>
      <patternFill patternType="solid">
        <fgColor theme="0" tint="-0.14999847407452621"/>
        <bgColor indexed="64"/>
      </patternFill>
    </fill>
  </fills>
  <borders count="90">
    <border>
      <left/>
      <right/>
      <top/>
      <bottom/>
      <diagonal/>
    </border>
    <border>
      <left/>
      <right/>
      <top/>
      <bottom style="thin">
        <color theme="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CCCCCC"/>
      </right>
      <top style="medium">
        <color rgb="FFCCCCCC"/>
      </top>
      <bottom style="medium">
        <color rgb="FFCCCCCC"/>
      </bottom>
      <diagonal/>
    </border>
    <border>
      <left style="hair">
        <color indexed="64"/>
      </left>
      <right style="hair">
        <color indexed="64"/>
      </right>
      <top/>
      <bottom/>
      <diagonal/>
    </border>
    <border>
      <left style="thin">
        <color theme="0"/>
      </left>
      <right style="thin">
        <color theme="0"/>
      </right>
      <top style="thin">
        <color theme="0"/>
      </top>
      <bottom style="thin">
        <color theme="0"/>
      </bottom>
      <diagonal/>
    </border>
    <border>
      <left style="hair">
        <color indexed="64"/>
      </left>
      <right style="hair">
        <color indexed="64"/>
      </right>
      <top style="hair">
        <color indexed="64"/>
      </top>
      <bottom/>
      <diagonal/>
    </border>
    <border>
      <left/>
      <right/>
      <top style="thin">
        <color theme="1"/>
      </top>
      <bottom/>
      <diagonal/>
    </border>
    <border>
      <left style="thin">
        <color theme="8"/>
      </left>
      <right style="thin">
        <color theme="8"/>
      </right>
      <top style="thin">
        <color theme="8"/>
      </top>
      <bottom/>
      <diagonal/>
    </border>
    <border>
      <left/>
      <right/>
      <top style="thin">
        <color indexed="64"/>
      </top>
      <bottom/>
      <diagonal/>
    </border>
    <border>
      <left style="thin">
        <color theme="1"/>
      </left>
      <right style="thin">
        <color theme="1"/>
      </right>
      <top style="thin">
        <color theme="1"/>
      </top>
      <bottom/>
      <diagonal/>
    </border>
    <border>
      <left style="mediumDashed">
        <color indexed="64"/>
      </left>
      <right style="hair">
        <color indexed="64"/>
      </right>
      <top style="mediumDashed">
        <color indexed="64"/>
      </top>
      <bottom/>
      <diagonal/>
    </border>
    <border>
      <left style="hair">
        <color indexed="64"/>
      </left>
      <right style="hair">
        <color indexed="64"/>
      </right>
      <top style="mediumDashed">
        <color indexed="64"/>
      </top>
      <bottom/>
      <diagonal/>
    </border>
    <border>
      <left style="hair">
        <color indexed="64"/>
      </left>
      <right style="hair">
        <color indexed="64"/>
      </right>
      <top style="mediumDashed">
        <color indexed="64"/>
      </top>
      <bottom style="hair">
        <color indexed="64"/>
      </bottom>
      <diagonal/>
    </border>
    <border>
      <left style="mediumDashed">
        <color indexed="64"/>
      </left>
      <right style="hair">
        <color indexed="64"/>
      </right>
      <top/>
      <bottom/>
      <diagonal/>
    </border>
    <border>
      <left style="mediumDashed">
        <color indexed="64"/>
      </left>
      <right style="hair">
        <color indexed="64"/>
      </right>
      <top/>
      <bottom style="mediumDashed">
        <color indexed="64"/>
      </bottom>
      <diagonal/>
    </border>
    <border>
      <left style="hair">
        <color indexed="64"/>
      </left>
      <right style="hair">
        <color indexed="64"/>
      </right>
      <top/>
      <bottom style="mediumDashed">
        <color indexed="64"/>
      </bottom>
      <diagonal/>
    </border>
    <border>
      <left style="hair">
        <color indexed="64"/>
      </left>
      <right style="hair">
        <color indexed="64"/>
      </right>
      <top style="hair">
        <color indexed="64"/>
      </top>
      <bottom style="mediumDashed">
        <color indexed="64"/>
      </bottom>
      <diagonal/>
    </border>
    <border>
      <left/>
      <right/>
      <top/>
      <bottom style="mediumDashed">
        <color indexed="64"/>
      </bottom>
      <diagonal/>
    </border>
    <border>
      <left style="mediumDashed">
        <color indexed="64"/>
      </left>
      <right style="dotted">
        <color indexed="64"/>
      </right>
      <top style="mediumDashed">
        <color indexed="64"/>
      </top>
      <bottom style="dotted">
        <color indexed="64"/>
      </bottom>
      <diagonal/>
    </border>
    <border>
      <left style="dotted">
        <color indexed="64"/>
      </left>
      <right style="dotted">
        <color indexed="64"/>
      </right>
      <top style="mediumDashed">
        <color indexed="64"/>
      </top>
      <bottom style="dotted">
        <color indexed="64"/>
      </bottom>
      <diagonal/>
    </border>
    <border>
      <left style="mediumDash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Dashed">
        <color indexed="64"/>
      </left>
      <right style="dotted">
        <color indexed="64"/>
      </right>
      <top style="dotted">
        <color indexed="64"/>
      </top>
      <bottom style="mediumDashed">
        <color indexed="64"/>
      </bottom>
      <diagonal/>
    </border>
    <border>
      <left style="dotted">
        <color indexed="64"/>
      </left>
      <right style="dotted">
        <color indexed="64"/>
      </right>
      <top style="dotted">
        <color indexed="64"/>
      </top>
      <bottom style="mediumDashed">
        <color indexed="64"/>
      </bottom>
      <diagonal/>
    </border>
    <border>
      <left style="mediumDashed">
        <color indexed="64"/>
      </left>
      <right style="hair">
        <color indexed="64"/>
      </right>
      <top style="mediumDashed">
        <color indexed="64"/>
      </top>
      <bottom style="hair">
        <color indexed="64"/>
      </bottom>
      <diagonal/>
    </border>
    <border>
      <left style="mediumDashed">
        <color indexed="64"/>
      </left>
      <right style="hair">
        <color indexed="64"/>
      </right>
      <top style="hair">
        <color indexed="64"/>
      </top>
      <bottom style="hair">
        <color indexed="64"/>
      </bottom>
      <diagonal/>
    </border>
    <border>
      <left style="mediumDashed">
        <color indexed="64"/>
      </left>
      <right style="hair">
        <color indexed="64"/>
      </right>
      <top style="hair">
        <color indexed="64"/>
      </top>
      <bottom style="mediumDashed">
        <color indexed="64"/>
      </bottom>
      <diagonal/>
    </border>
    <border>
      <left style="mediumDashed">
        <color indexed="64"/>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mediumDashed">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Dashed">
        <color indexed="64"/>
      </bottom>
      <diagonal/>
    </border>
    <border>
      <left style="dotted">
        <color indexed="64"/>
      </left>
      <right/>
      <top style="mediumDash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Dashed">
        <color indexed="64"/>
      </bottom>
      <diagonal/>
    </border>
    <border>
      <left style="hair">
        <color indexed="64"/>
      </left>
      <right/>
      <top style="hair">
        <color indexed="64"/>
      </top>
      <bottom/>
      <diagonal/>
    </border>
    <border>
      <left style="hair">
        <color indexed="64"/>
      </left>
      <right/>
      <top style="mediumDashed">
        <color indexed="64"/>
      </top>
      <bottom/>
      <diagonal/>
    </border>
    <border>
      <left style="hair">
        <color indexed="64"/>
      </left>
      <right/>
      <top/>
      <bottom/>
      <diagonal/>
    </border>
    <border>
      <left style="hair">
        <color indexed="64"/>
      </left>
      <right/>
      <top/>
      <bottom style="medium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mediumDashed">
        <color indexed="64"/>
      </bottom>
      <diagonal/>
    </border>
    <border>
      <left style="dotted">
        <color indexed="64"/>
      </left>
      <right style="dotted">
        <color indexed="64"/>
      </right>
      <top style="mediumDashed">
        <color indexed="64"/>
      </top>
      <bottom/>
      <diagonal/>
    </border>
    <border>
      <left style="dotted">
        <color indexed="64"/>
      </left>
      <right style="dotted">
        <color indexed="64"/>
      </right>
      <top/>
      <bottom style="dotted">
        <color indexed="64"/>
      </bottom>
      <diagonal/>
    </border>
    <border>
      <left style="medium">
        <color rgb="FFFFFFFF"/>
      </left>
      <right style="medium">
        <color rgb="FFFFFFFF"/>
      </right>
      <top style="medium">
        <color rgb="FFFFFFFF"/>
      </top>
      <bottom style="medium">
        <color rgb="FFFFFFFF"/>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diagonal/>
    </border>
    <border>
      <left style="dotted">
        <color indexed="64"/>
      </left>
      <right style="dotted">
        <color indexed="64"/>
      </right>
      <top style="hair">
        <color indexed="64"/>
      </top>
      <bottom style="mediumDashed">
        <color indexed="64"/>
      </bottom>
      <diagonal/>
    </border>
    <border>
      <left style="dotted">
        <color indexed="64"/>
      </left>
      <right style="dotted">
        <color indexed="64"/>
      </right>
      <top/>
      <bottom/>
      <diagonal/>
    </border>
    <border>
      <left style="medium">
        <color rgb="FFFFFFFF"/>
      </left>
      <right style="medium">
        <color rgb="FFFFFFFF"/>
      </right>
      <top style="medium">
        <color rgb="FFFFFFFF"/>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medium">
        <color indexed="64"/>
      </left>
      <right/>
      <top style="medium">
        <color indexed="64"/>
      </top>
      <bottom style="thin">
        <color theme="0"/>
      </bottom>
      <diagonal/>
    </border>
    <border>
      <left style="thin">
        <color theme="0"/>
      </left>
      <right style="thin">
        <color theme="0"/>
      </right>
      <top style="medium">
        <color indexed="64"/>
      </top>
      <bottom style="thin">
        <color theme="0"/>
      </bottom>
      <diagonal/>
    </border>
    <border>
      <left style="medium">
        <color indexed="64"/>
      </left>
      <right/>
      <top style="thin">
        <color theme="0"/>
      </top>
      <bottom style="thin">
        <color theme="0"/>
      </bottom>
      <diagonal/>
    </border>
    <border>
      <left style="medium">
        <color indexed="64"/>
      </left>
      <right/>
      <top style="thin">
        <color theme="0"/>
      </top>
      <bottom style="medium">
        <color indexed="64"/>
      </bottom>
      <diagonal/>
    </border>
    <border>
      <left style="thin">
        <color theme="0"/>
      </left>
      <right style="thin">
        <color theme="0"/>
      </right>
      <top style="thin">
        <color theme="0"/>
      </top>
      <bottom style="medium">
        <color indexed="64"/>
      </bottom>
      <diagonal/>
    </border>
    <border>
      <left/>
      <right/>
      <top style="thin">
        <color theme="0"/>
      </top>
      <bottom style="thin">
        <color theme="0"/>
      </bottom>
      <diagonal/>
    </border>
    <border>
      <left/>
      <right/>
      <top/>
      <bottom style="thin">
        <color theme="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50">
    <xf numFmtId="0" fontId="0" fillId="0" borderId="0" xfId="0"/>
    <xf numFmtId="0" fontId="4" fillId="0" borderId="0" xfId="0" applyFont="1" applyAlignment="1">
      <alignment horizontal="left" vertical="top" wrapText="1"/>
    </xf>
    <xf numFmtId="0" fontId="0" fillId="0" borderId="0" xfId="0" applyAlignment="1">
      <alignment vertical="top"/>
    </xf>
    <xf numFmtId="9" fontId="4" fillId="0" borderId="0" xfId="2" applyFont="1" applyFill="1" applyAlignment="1">
      <alignment horizontal="left" vertical="top" wrapText="1"/>
    </xf>
    <xf numFmtId="0" fontId="4" fillId="0" borderId="0" xfId="2" applyNumberFormat="1" applyFont="1" applyFill="1" applyAlignment="1">
      <alignment horizontal="left" vertical="top" wrapText="1"/>
    </xf>
    <xf numFmtId="0" fontId="5" fillId="0" borderId="0" xfId="0" applyFont="1" applyAlignment="1">
      <alignment horizontal="left" vertical="center"/>
    </xf>
    <xf numFmtId="0" fontId="5" fillId="0" borderId="0" xfId="0" applyFont="1" applyAlignment="1">
      <alignment vertical="top"/>
    </xf>
    <xf numFmtId="0" fontId="3" fillId="0" borderId="0" xfId="0" applyFont="1" applyAlignment="1">
      <alignment horizontal="left" vertical="top"/>
    </xf>
    <xf numFmtId="0" fontId="3" fillId="0" borderId="0" xfId="0" applyFont="1" applyAlignment="1">
      <alignment vertical="top"/>
    </xf>
    <xf numFmtId="0" fontId="6" fillId="0" borderId="0" xfId="0" applyFont="1" applyAlignment="1">
      <alignment horizontal="left" vertical="top" wrapText="1"/>
    </xf>
    <xf numFmtId="9" fontId="6" fillId="0" borderId="0" xfId="2" applyFont="1" applyFill="1" applyAlignment="1">
      <alignment horizontal="left" vertical="top" wrapText="1"/>
    </xf>
    <xf numFmtId="0" fontId="6" fillId="0" borderId="0" xfId="2" applyNumberFormat="1" applyFont="1" applyFill="1" applyAlignment="1">
      <alignment horizontal="left" vertical="top" wrapText="1"/>
    </xf>
    <xf numFmtId="0" fontId="2" fillId="2" borderId="0" xfId="0" applyFont="1" applyFill="1" applyAlignment="1">
      <alignment horizontal="left" vertical="center"/>
    </xf>
    <xf numFmtId="0" fontId="2" fillId="2" borderId="0" xfId="0" applyFont="1" applyFill="1" applyAlignment="1">
      <alignment horizontal="left" vertical="center" wrapText="1"/>
    </xf>
    <xf numFmtId="9" fontId="2" fillId="2" borderId="0" xfId="2" applyFont="1" applyFill="1" applyBorder="1" applyAlignment="1">
      <alignment horizontal="left" vertical="center" wrapText="1"/>
    </xf>
    <xf numFmtId="0" fontId="2" fillId="2" borderId="1" xfId="2" applyNumberFormat="1" applyFont="1" applyFill="1" applyBorder="1" applyAlignment="1">
      <alignment horizontal="left" vertical="center" wrapText="1"/>
    </xf>
    <xf numFmtId="0" fontId="4" fillId="0" borderId="0" xfId="0" applyFont="1" applyAlignment="1">
      <alignment vertical="top" wrapText="1"/>
    </xf>
    <xf numFmtId="0" fontId="12" fillId="0" borderId="0" xfId="2" applyNumberFormat="1" applyFont="1" applyFill="1" applyAlignment="1">
      <alignment horizontal="left" vertical="top" wrapText="1"/>
    </xf>
    <xf numFmtId="0" fontId="0" fillId="0" borderId="0" xfId="0" applyAlignment="1">
      <alignment vertical="center"/>
    </xf>
    <xf numFmtId="164" fontId="4" fillId="0" borderId="3" xfId="2" applyNumberFormat="1" applyFont="1" applyFill="1" applyBorder="1" applyAlignment="1">
      <alignment horizontal="left" vertical="center" wrapText="1"/>
    </xf>
    <xf numFmtId="0" fontId="14" fillId="0" borderId="0" xfId="0" applyFont="1"/>
    <xf numFmtId="0" fontId="15" fillId="0" borderId="0" xfId="0" applyFont="1"/>
    <xf numFmtId="0" fontId="15" fillId="0" borderId="0" xfId="0" applyFont="1" applyAlignment="1">
      <alignment horizontal="center"/>
    </xf>
    <xf numFmtId="0" fontId="16" fillId="6" borderId="0" xfId="0" applyFont="1" applyFill="1" applyAlignment="1">
      <alignment horizontal="center"/>
    </xf>
    <xf numFmtId="2" fontId="0" fillId="0" borderId="0" xfId="0" applyNumberFormat="1" applyAlignment="1">
      <alignment horizontal="center"/>
    </xf>
    <xf numFmtId="2" fontId="0" fillId="7" borderId="0" xfId="0" applyNumberFormat="1" applyFill="1" applyAlignment="1">
      <alignment horizontal="center"/>
    </xf>
    <xf numFmtId="2" fontId="0" fillId="0" borderId="0" xfId="2" applyNumberFormat="1" applyFont="1" applyAlignment="1">
      <alignment horizontal="center"/>
    </xf>
    <xf numFmtId="9" fontId="0" fillId="0" borderId="0" xfId="2" applyFont="1"/>
    <xf numFmtId="0" fontId="0" fillId="0" borderId="4" xfId="0" applyBorder="1"/>
    <xf numFmtId="0" fontId="0" fillId="0" borderId="5" xfId="0" applyBorder="1"/>
    <xf numFmtId="2" fontId="0" fillId="0" borderId="5" xfId="0" applyNumberFormat="1" applyBorder="1" applyAlignment="1">
      <alignment horizontal="center"/>
    </xf>
    <xf numFmtId="2" fontId="0" fillId="0" borderId="6" xfId="0" applyNumberFormat="1" applyBorder="1" applyAlignment="1">
      <alignment horizontal="center"/>
    </xf>
    <xf numFmtId="0" fontId="16" fillId="9" borderId="0" xfId="0" applyFont="1" applyFill="1" applyAlignment="1">
      <alignment horizontal="center"/>
    </xf>
    <xf numFmtId="0" fontId="17" fillId="0" borderId="7" xfId="0" applyFont="1" applyBorder="1" applyAlignment="1">
      <alignment wrapText="1"/>
    </xf>
    <xf numFmtId="2" fontId="14" fillId="0" borderId="0" xfId="0" applyNumberFormat="1" applyFont="1" applyAlignment="1">
      <alignment horizontal="center"/>
    </xf>
    <xf numFmtId="0" fontId="16" fillId="11" borderId="0" xfId="0" applyFont="1" applyFill="1" applyAlignment="1">
      <alignment horizontal="center"/>
    </xf>
    <xf numFmtId="0" fontId="0" fillId="12" borderId="0" xfId="0" applyFill="1"/>
    <xf numFmtId="2" fontId="0" fillId="12" borderId="0" xfId="0" applyNumberFormat="1" applyFill="1" applyAlignment="1">
      <alignment horizontal="center"/>
    </xf>
    <xf numFmtId="0" fontId="15" fillId="0" borderId="0" xfId="0" applyFont="1" applyAlignment="1">
      <alignment horizontal="center" vertical="center" wrapText="1"/>
    </xf>
    <xf numFmtId="0" fontId="0" fillId="0" borderId="0" xfId="0" applyAlignment="1">
      <alignment vertical="center" wrapText="1"/>
    </xf>
    <xf numFmtId="0" fontId="17" fillId="0" borderId="0" xfId="0" applyFont="1" applyAlignment="1">
      <alignment wrapText="1"/>
    </xf>
    <xf numFmtId="0" fontId="7" fillId="4" borderId="0" xfId="0" applyFont="1" applyFill="1" applyAlignment="1">
      <alignment horizontal="left" vertical="center" wrapText="1"/>
    </xf>
    <xf numFmtId="1" fontId="0" fillId="0" borderId="0" xfId="0" applyNumberFormat="1" applyAlignment="1">
      <alignment horizontal="center" vertical="center"/>
    </xf>
    <xf numFmtId="1" fontId="0" fillId="0" borderId="0" xfId="0" applyNumberFormat="1" applyAlignment="1">
      <alignment horizontal="center"/>
    </xf>
    <xf numFmtId="0" fontId="7" fillId="4" borderId="11" xfId="0" applyFont="1" applyFill="1" applyBorder="1" applyAlignment="1">
      <alignment horizontal="left" vertical="center" wrapText="1"/>
    </xf>
    <xf numFmtId="0" fontId="7" fillId="4" borderId="11" xfId="0" applyFont="1" applyFill="1" applyBorder="1" applyAlignment="1">
      <alignment horizontal="center" vertical="center" wrapText="1"/>
    </xf>
    <xf numFmtId="0" fontId="13" fillId="0" borderId="2" xfId="0" applyFont="1" applyBorder="1" applyAlignment="1">
      <alignment vertical="top" wrapText="1"/>
    </xf>
    <xf numFmtId="2" fontId="4" fillId="0" borderId="2" xfId="2" applyNumberFormat="1" applyFont="1" applyFill="1" applyBorder="1" applyAlignment="1">
      <alignment horizontal="center" vertical="center" wrapText="1"/>
    </xf>
    <xf numFmtId="2" fontId="0" fillId="0" borderId="2" xfId="0" applyNumberFormat="1" applyBorder="1" applyAlignment="1">
      <alignment horizontal="center" vertical="center"/>
    </xf>
    <xf numFmtId="2" fontId="0" fillId="0" borderId="10" xfId="0" applyNumberFormat="1" applyBorder="1" applyAlignment="1">
      <alignment horizontal="center" vertical="center"/>
    </xf>
    <xf numFmtId="2" fontId="13" fillId="0" borderId="2" xfId="0" applyNumberFormat="1" applyFont="1" applyBorder="1" applyAlignment="1">
      <alignment horizontal="center" vertical="center" wrapText="1"/>
    </xf>
    <xf numFmtId="0" fontId="7" fillId="3" borderId="12"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14" xfId="0" applyFont="1" applyFill="1" applyBorder="1" applyAlignment="1">
      <alignment horizontal="left" vertical="center" wrapText="1"/>
    </xf>
    <xf numFmtId="2" fontId="0" fillId="0" borderId="17" xfId="0" applyNumberFormat="1" applyBorder="1" applyAlignment="1">
      <alignment horizontal="center" vertical="center"/>
    </xf>
    <xf numFmtId="164" fontId="13" fillId="0" borderId="17" xfId="0" applyNumberFormat="1" applyFont="1" applyBorder="1" applyAlignment="1">
      <alignment vertical="top" wrapText="1"/>
    </xf>
    <xf numFmtId="2" fontId="13" fillId="0" borderId="17" xfId="0" applyNumberFormat="1" applyFont="1" applyBorder="1" applyAlignment="1">
      <alignment horizontal="center" vertical="center" wrapText="1"/>
    </xf>
    <xf numFmtId="2" fontId="0" fillId="0" borderId="21" xfId="0" applyNumberFormat="1" applyBorder="1" applyAlignment="1">
      <alignment horizontal="center" vertical="center"/>
    </xf>
    <xf numFmtId="0" fontId="13" fillId="0" borderId="21" xfId="0" applyFont="1" applyBorder="1" applyAlignment="1">
      <alignment horizontal="left" vertical="top" wrapText="1"/>
    </xf>
    <xf numFmtId="2" fontId="13" fillId="0" borderId="21" xfId="0" applyNumberFormat="1" applyFont="1" applyBorder="1" applyAlignment="1">
      <alignment horizontal="center" vertical="center" wrapText="1"/>
    </xf>
    <xf numFmtId="2" fontId="4" fillId="0" borderId="17" xfId="2" applyNumberFormat="1" applyFont="1" applyFill="1" applyBorder="1" applyAlignment="1">
      <alignment horizontal="center" vertical="center" wrapText="1"/>
    </xf>
    <xf numFmtId="2" fontId="4" fillId="0" borderId="21" xfId="2" applyNumberFormat="1" applyFont="1" applyFill="1" applyBorder="1" applyAlignment="1">
      <alignment horizontal="center" vertical="center" wrapText="1"/>
    </xf>
    <xf numFmtId="2" fontId="0" fillId="0" borderId="24" xfId="0" applyNumberFormat="1" applyBorder="1" applyAlignment="1">
      <alignment horizontal="center" vertical="center"/>
    </xf>
    <xf numFmtId="2" fontId="0" fillId="0" borderId="26" xfId="0" applyNumberFormat="1" applyBorder="1" applyAlignment="1">
      <alignment horizontal="center" vertical="center"/>
    </xf>
    <xf numFmtId="2" fontId="0" fillId="0" borderId="28" xfId="0" applyNumberFormat="1" applyBorder="1" applyAlignment="1">
      <alignment horizontal="center" vertical="center"/>
    </xf>
    <xf numFmtId="0" fontId="13" fillId="0" borderId="17" xfId="0" applyFont="1" applyBorder="1" applyAlignment="1">
      <alignment vertical="center" wrapText="1"/>
    </xf>
    <xf numFmtId="2" fontId="4" fillId="0" borderId="3" xfId="2" applyNumberFormat="1" applyFont="1" applyFill="1" applyBorder="1" applyAlignment="1">
      <alignment horizontal="center" vertical="center" wrapText="1"/>
    </xf>
    <xf numFmtId="0" fontId="15" fillId="11" borderId="9" xfId="0" applyFont="1" applyFill="1" applyBorder="1" applyAlignment="1">
      <alignment horizontal="center"/>
    </xf>
    <xf numFmtId="164" fontId="18" fillId="0" borderId="17" xfId="2" applyNumberFormat="1" applyFont="1" applyFill="1" applyBorder="1" applyAlignment="1">
      <alignment horizontal="left" vertical="center" wrapText="1"/>
    </xf>
    <xf numFmtId="164" fontId="18" fillId="0" borderId="2" xfId="2" applyNumberFormat="1" applyFont="1" applyFill="1" applyBorder="1" applyAlignment="1">
      <alignment horizontal="left" vertical="center" wrapText="1"/>
    </xf>
    <xf numFmtId="164" fontId="18" fillId="0" borderId="21" xfId="2" applyNumberFormat="1" applyFont="1" applyFill="1" applyBorder="1" applyAlignment="1">
      <alignment horizontal="left" vertical="center" wrapText="1"/>
    </xf>
    <xf numFmtId="0" fontId="1" fillId="0" borderId="17" xfId="0" applyFont="1" applyBorder="1" applyAlignment="1">
      <alignment vertical="center" wrapText="1"/>
    </xf>
    <xf numFmtId="164" fontId="1" fillId="0" borderId="2" xfId="0" applyNumberFormat="1" applyFont="1" applyBorder="1" applyAlignment="1">
      <alignment vertical="center" wrapText="1"/>
    </xf>
    <xf numFmtId="164" fontId="1" fillId="0" borderId="21" xfId="0" applyNumberFormat="1" applyFont="1" applyBorder="1" applyAlignment="1">
      <alignment vertical="center" wrapText="1"/>
    </xf>
    <xf numFmtId="164" fontId="1" fillId="0" borderId="2" xfId="0" applyNumberFormat="1" applyFont="1" applyBorder="1" applyAlignment="1">
      <alignment horizontal="left" vertical="center" wrapText="1"/>
    </xf>
    <xf numFmtId="0" fontId="1" fillId="0" borderId="17" xfId="0" applyFont="1" applyBorder="1" applyAlignment="1">
      <alignment horizontal="left" vertical="center" wrapText="1"/>
    </xf>
    <xf numFmtId="0" fontId="1" fillId="0" borderId="24" xfId="0" applyFont="1" applyBorder="1" applyAlignment="1">
      <alignment horizontal="left" vertical="center" wrapText="1"/>
    </xf>
    <xf numFmtId="164" fontId="1" fillId="0" borderId="26" xfId="0" applyNumberFormat="1" applyFont="1" applyBorder="1" applyAlignment="1">
      <alignment horizontal="left" vertical="center" wrapText="1"/>
    </xf>
    <xf numFmtId="0" fontId="1" fillId="0" borderId="21" xfId="0" applyFont="1" applyBorder="1" applyAlignment="1">
      <alignment vertical="center" wrapText="1"/>
    </xf>
    <xf numFmtId="164" fontId="1" fillId="0" borderId="24" xfId="0" applyNumberFormat="1" applyFont="1" applyBorder="1" applyAlignment="1">
      <alignment vertical="center" wrapText="1"/>
    </xf>
    <xf numFmtId="0" fontId="1" fillId="0" borderId="26" xfId="0" applyFont="1" applyBorder="1" applyAlignment="1">
      <alignment vertical="center" wrapText="1"/>
    </xf>
    <xf numFmtId="164" fontId="1" fillId="0" borderId="28" xfId="0" applyNumberFormat="1" applyFont="1" applyBorder="1" applyAlignment="1">
      <alignment vertical="center" wrapText="1"/>
    </xf>
    <xf numFmtId="0" fontId="1" fillId="0" borderId="2" xfId="0" applyFont="1" applyBorder="1" applyAlignment="1">
      <alignment vertical="center" wrapText="1"/>
    </xf>
    <xf numFmtId="164" fontId="1" fillId="0" borderId="21" xfId="0" applyNumberFormat="1" applyFont="1" applyBorder="1" applyAlignment="1">
      <alignment horizontal="left" vertical="center" wrapText="1"/>
    </xf>
    <xf numFmtId="164" fontId="1" fillId="0" borderId="17" xfId="0" applyNumberFormat="1" applyFont="1" applyBorder="1" applyAlignment="1">
      <alignment vertical="center" wrapText="1"/>
    </xf>
    <xf numFmtId="0" fontId="1" fillId="0" borderId="28" xfId="0" applyFont="1" applyBorder="1" applyAlignment="1">
      <alignment vertical="center" wrapText="1"/>
    </xf>
    <xf numFmtId="164" fontId="1" fillId="0" borderId="26" xfId="0" applyNumberFormat="1" applyFont="1" applyBorder="1" applyAlignment="1">
      <alignment vertical="center" wrapText="1"/>
    </xf>
    <xf numFmtId="0" fontId="1" fillId="0" borderId="10" xfId="0" applyFont="1" applyBorder="1" applyAlignment="1">
      <alignment vertical="center" wrapText="1"/>
    </xf>
    <xf numFmtId="2" fontId="1" fillId="0" borderId="17" xfId="0" applyNumberFormat="1" applyFont="1" applyBorder="1" applyAlignment="1">
      <alignment vertical="center" wrapText="1"/>
    </xf>
    <xf numFmtId="2" fontId="1" fillId="0" borderId="2" xfId="0" applyNumberFormat="1" applyFont="1" applyBorder="1" applyAlignment="1">
      <alignment vertical="center" wrapText="1"/>
    </xf>
    <xf numFmtId="0" fontId="1" fillId="0" borderId="22" xfId="0" applyFont="1" applyBorder="1" applyAlignment="1">
      <alignment vertical="center" wrapText="1"/>
    </xf>
    <xf numFmtId="0" fontId="0" fillId="13" borderId="0" xfId="0" applyFill="1"/>
    <xf numFmtId="0" fontId="3" fillId="13" borderId="0" xfId="0" applyFont="1" applyFill="1"/>
    <xf numFmtId="0" fontId="0" fillId="13" borderId="0" xfId="0" applyFill="1" applyAlignment="1">
      <alignment horizontal="left" vertical="top" wrapText="1"/>
    </xf>
    <xf numFmtId="0" fontId="16" fillId="6" borderId="9" xfId="0" applyFont="1" applyFill="1" applyBorder="1" applyAlignment="1">
      <alignment horizontal="center"/>
    </xf>
    <xf numFmtId="0" fontId="16" fillId="9" borderId="9" xfId="0" applyFont="1" applyFill="1" applyBorder="1" applyAlignment="1">
      <alignment horizontal="center"/>
    </xf>
    <xf numFmtId="0" fontId="22" fillId="6" borderId="9" xfId="0" applyFont="1" applyFill="1" applyBorder="1" applyAlignment="1">
      <alignment horizontal="center"/>
    </xf>
    <xf numFmtId="0" fontId="9" fillId="9" borderId="9" xfId="0" applyFont="1" applyFill="1" applyBorder="1" applyAlignment="1">
      <alignment horizontal="center"/>
    </xf>
    <xf numFmtId="0" fontId="23" fillId="11" borderId="9" xfId="0" applyFont="1" applyFill="1" applyBorder="1" applyAlignment="1">
      <alignment horizontal="center"/>
    </xf>
    <xf numFmtId="164" fontId="18" fillId="0" borderId="17" xfId="2" applyNumberFormat="1" applyFont="1" applyFill="1" applyBorder="1" applyAlignment="1">
      <alignment horizontal="center" vertical="center" wrapText="1"/>
    </xf>
    <xf numFmtId="164" fontId="18" fillId="0" borderId="2" xfId="2" applyNumberFormat="1" applyFont="1" applyFill="1" applyBorder="1" applyAlignment="1">
      <alignment horizontal="center" vertical="center" wrapText="1"/>
    </xf>
    <xf numFmtId="164" fontId="18" fillId="0" borderId="21" xfId="2" applyNumberFormat="1" applyFont="1" applyFill="1" applyBorder="1" applyAlignment="1">
      <alignment horizontal="center" vertical="center" wrapText="1"/>
    </xf>
    <xf numFmtId="2" fontId="0" fillId="0" borderId="16" xfId="0" applyNumberFormat="1" applyBorder="1" applyAlignment="1">
      <alignment horizontal="center" vertical="center"/>
    </xf>
    <xf numFmtId="2" fontId="0" fillId="0" borderId="8" xfId="0" applyNumberFormat="1" applyBorder="1" applyAlignment="1">
      <alignment horizontal="center" vertical="center"/>
    </xf>
    <xf numFmtId="0" fontId="2" fillId="2" borderId="1" xfId="2" applyNumberFormat="1" applyFont="1" applyFill="1" applyBorder="1" applyAlignment="1">
      <alignment horizontal="center" vertical="center" wrapText="1"/>
    </xf>
    <xf numFmtId="9" fontId="4" fillId="0" borderId="17" xfId="2" applyFont="1" applyFill="1" applyBorder="1" applyAlignment="1">
      <alignment horizontal="center" vertical="center" wrapText="1"/>
    </xf>
    <xf numFmtId="9" fontId="4" fillId="0" borderId="16" xfId="2" applyFont="1" applyFill="1" applyBorder="1" applyAlignment="1">
      <alignment horizontal="center" vertical="center" wrapText="1"/>
    </xf>
    <xf numFmtId="9" fontId="4" fillId="0" borderId="3" xfId="2" applyFont="1" applyFill="1" applyBorder="1" applyAlignment="1">
      <alignment horizontal="center" vertical="center" wrapText="1"/>
    </xf>
    <xf numFmtId="9" fontId="4" fillId="0" borderId="2" xfId="2" applyFont="1" applyFill="1" applyBorder="1" applyAlignment="1">
      <alignment horizontal="center" vertical="center" wrapText="1"/>
    </xf>
    <xf numFmtId="9" fontId="4" fillId="0" borderId="21" xfId="2" applyFont="1" applyFill="1" applyBorder="1" applyAlignment="1">
      <alignment horizontal="center" vertical="center" wrapText="1"/>
    </xf>
    <xf numFmtId="9" fontId="4" fillId="0" borderId="24" xfId="2" applyFont="1" applyFill="1" applyBorder="1" applyAlignment="1">
      <alignment horizontal="center" vertical="center" wrapText="1"/>
    </xf>
    <xf numFmtId="9" fontId="4" fillId="0" borderId="26" xfId="2" applyFont="1" applyFill="1" applyBorder="1" applyAlignment="1">
      <alignment horizontal="center" vertical="center" wrapText="1"/>
    </xf>
    <xf numFmtId="9" fontId="4" fillId="0" borderId="28" xfId="2" applyFont="1" applyFill="1" applyBorder="1" applyAlignment="1">
      <alignment horizontal="center" vertical="center" wrapText="1"/>
    </xf>
    <xf numFmtId="9" fontId="4" fillId="0" borderId="10" xfId="2"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24" fillId="13" borderId="0" xfId="0" applyFont="1" applyFill="1"/>
    <xf numFmtId="0" fontId="25" fillId="14" borderId="9"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0" xfId="0" applyFont="1" applyFill="1" applyAlignment="1">
      <alignment horizontal="center" vertical="center" wrapText="1"/>
    </xf>
    <xf numFmtId="0" fontId="27" fillId="16" borderId="9" xfId="0" applyFont="1" applyFill="1" applyBorder="1" applyAlignment="1">
      <alignment horizontal="center" vertical="center" wrapText="1"/>
    </xf>
    <xf numFmtId="0" fontId="28" fillId="16" borderId="9" xfId="0" applyFont="1" applyFill="1" applyBorder="1" applyAlignment="1">
      <alignment horizontal="center" vertical="center" wrapText="1"/>
    </xf>
    <xf numFmtId="2" fontId="28" fillId="16" borderId="9" xfId="3" applyNumberFormat="1" applyFont="1" applyFill="1" applyBorder="1" applyAlignment="1">
      <alignment horizontal="center" vertical="center" wrapText="1"/>
    </xf>
    <xf numFmtId="0" fontId="27" fillId="17" borderId="9" xfId="0" applyFont="1" applyFill="1" applyBorder="1" applyAlignment="1">
      <alignment horizontal="center" vertical="center" wrapText="1"/>
    </xf>
    <xf numFmtId="0" fontId="28" fillId="17" borderId="9" xfId="0" applyFont="1" applyFill="1" applyBorder="1" applyAlignment="1">
      <alignment horizontal="center" vertical="center" wrapText="1"/>
    </xf>
    <xf numFmtId="2" fontId="28" fillId="17" borderId="9" xfId="3" applyNumberFormat="1" applyFont="1" applyFill="1" applyBorder="1" applyAlignment="1">
      <alignment horizontal="center" vertical="center" wrapText="1"/>
    </xf>
    <xf numFmtId="0" fontId="27" fillId="18" borderId="9" xfId="0" applyFont="1" applyFill="1" applyBorder="1" applyAlignment="1">
      <alignment horizontal="center" vertical="center" wrapText="1"/>
    </xf>
    <xf numFmtId="0" fontId="28" fillId="18" borderId="65" xfId="0" applyFont="1" applyFill="1" applyBorder="1" applyAlignment="1">
      <alignment horizontal="center" vertical="center" wrapText="1"/>
    </xf>
    <xf numFmtId="2" fontId="28" fillId="18" borderId="9" xfId="3" applyNumberFormat="1" applyFont="1" applyFill="1" applyBorder="1" applyAlignment="1">
      <alignment horizontal="center" vertical="center" wrapText="1"/>
    </xf>
    <xf numFmtId="0" fontId="27" fillId="19" borderId="9" xfId="0" applyFont="1" applyFill="1" applyBorder="1" applyAlignment="1">
      <alignment horizontal="center" vertical="center" wrapText="1"/>
    </xf>
    <xf numFmtId="0" fontId="28" fillId="19" borderId="9" xfId="0" applyFont="1" applyFill="1" applyBorder="1" applyAlignment="1">
      <alignment horizontal="center" vertical="center" wrapText="1"/>
    </xf>
    <xf numFmtId="2" fontId="28" fillId="19" borderId="9" xfId="0" applyNumberFormat="1" applyFont="1" applyFill="1" applyBorder="1" applyAlignment="1">
      <alignment horizontal="center" vertical="center" wrapText="1"/>
    </xf>
    <xf numFmtId="164" fontId="18" fillId="0" borderId="3" xfId="2" applyNumberFormat="1" applyFont="1" applyFill="1" applyBorder="1" applyAlignment="1">
      <alignment horizontal="center" vertical="center" wrapText="1"/>
    </xf>
    <xf numFmtId="164" fontId="18" fillId="0" borderId="69" xfId="2" applyNumberFormat="1" applyFont="1" applyFill="1" applyBorder="1" applyAlignment="1">
      <alignment horizontal="center" vertical="center" wrapText="1"/>
    </xf>
    <xf numFmtId="2" fontId="4" fillId="0" borderId="0" xfId="2" applyNumberFormat="1" applyFont="1" applyFill="1" applyBorder="1" applyAlignment="1">
      <alignment horizontal="center" vertical="center" wrapText="1"/>
    </xf>
    <xf numFmtId="2" fontId="0" fillId="0" borderId="3" xfId="0" applyNumberFormat="1" applyBorder="1" applyAlignment="1">
      <alignment horizontal="center" vertical="center"/>
    </xf>
    <xf numFmtId="0" fontId="26" fillId="15" borderId="71" xfId="0" applyFont="1" applyFill="1" applyBorder="1" applyAlignment="1">
      <alignment horizontal="center" vertical="center" wrapText="1"/>
    </xf>
    <xf numFmtId="0" fontId="26" fillId="14" borderId="64" xfId="0" applyFont="1" applyFill="1" applyBorder="1" applyAlignment="1">
      <alignment horizontal="center" vertical="center" wrapText="1"/>
    </xf>
    <xf numFmtId="0" fontId="7" fillId="13" borderId="0" xfId="0" applyFont="1" applyFill="1" applyAlignment="1">
      <alignment horizontal="center" vertical="center" wrapText="1"/>
    </xf>
    <xf numFmtId="0" fontId="14" fillId="13" borderId="0" xfId="0" applyFont="1" applyFill="1" applyAlignment="1">
      <alignment horizontal="center"/>
    </xf>
    <xf numFmtId="0" fontId="15" fillId="13" borderId="0" xfId="0" applyFont="1" applyFill="1" applyAlignment="1">
      <alignment horizontal="center"/>
    </xf>
    <xf numFmtId="0" fontId="27" fillId="19" borderId="74" xfId="0" applyFont="1" applyFill="1" applyBorder="1" applyAlignment="1">
      <alignment vertical="center" wrapText="1"/>
    </xf>
    <xf numFmtId="2" fontId="28" fillId="19" borderId="75" xfId="0" applyNumberFormat="1" applyFont="1" applyFill="1" applyBorder="1" applyAlignment="1">
      <alignment horizontal="center" vertical="center" wrapText="1"/>
    </xf>
    <xf numFmtId="0" fontId="27" fillId="18" borderId="76" xfId="0" applyFont="1" applyFill="1" applyBorder="1" applyAlignment="1">
      <alignment vertical="center" wrapText="1"/>
    </xf>
    <xf numFmtId="0" fontId="27" fillId="17" borderId="76" xfId="0" applyFont="1" applyFill="1" applyBorder="1" applyAlignment="1">
      <alignment vertical="center" wrapText="1"/>
    </xf>
    <xf numFmtId="0" fontId="27" fillId="16" borderId="77" xfId="0" applyFont="1" applyFill="1" applyBorder="1" applyAlignment="1">
      <alignment vertical="center" wrapText="1"/>
    </xf>
    <xf numFmtId="2" fontId="28" fillId="16" borderId="78" xfId="3" applyNumberFormat="1" applyFont="1" applyFill="1" applyBorder="1" applyAlignment="1">
      <alignment horizontal="center" vertical="center" wrapText="1"/>
    </xf>
    <xf numFmtId="0" fontId="0" fillId="20" borderId="0" xfId="0" applyFill="1"/>
    <xf numFmtId="0" fontId="3" fillId="20" borderId="0" xfId="0" applyFont="1" applyFill="1"/>
    <xf numFmtId="2" fontId="29" fillId="0" borderId="37" xfId="0" applyNumberFormat="1" applyFont="1" applyBorder="1" applyAlignment="1">
      <alignment horizontal="center" vertical="center"/>
    </xf>
    <xf numFmtId="2" fontId="29" fillId="0" borderId="35" xfId="0" applyNumberFormat="1" applyFont="1" applyBorder="1" applyAlignment="1">
      <alignment horizontal="center" vertical="center"/>
    </xf>
    <xf numFmtId="2" fontId="29" fillId="0" borderId="38" xfId="0" applyNumberFormat="1" applyFont="1" applyBorder="1" applyAlignment="1">
      <alignment horizontal="center" vertical="center"/>
    </xf>
    <xf numFmtId="2" fontId="29" fillId="0" borderId="41" xfId="0" applyNumberFormat="1" applyFont="1" applyBorder="1" applyAlignment="1">
      <alignment horizontal="center" vertical="center"/>
    </xf>
    <xf numFmtId="0" fontId="0" fillId="13" borderId="52" xfId="0" applyFill="1" applyBorder="1"/>
    <xf numFmtId="0" fontId="0" fillId="13" borderId="53" xfId="0" applyFill="1" applyBorder="1"/>
    <xf numFmtId="0" fontId="0" fillId="13" borderId="54" xfId="0" applyFill="1" applyBorder="1"/>
    <xf numFmtId="0" fontId="0" fillId="13" borderId="55" xfId="0" applyFill="1" applyBorder="1"/>
    <xf numFmtId="0" fontId="0" fillId="13" borderId="56" xfId="0" applyFill="1" applyBorder="1"/>
    <xf numFmtId="0" fontId="0" fillId="13" borderId="37" xfId="0" applyFill="1" applyBorder="1"/>
    <xf numFmtId="0" fontId="3" fillId="13" borderId="54" xfId="0" applyFont="1" applyFill="1" applyBorder="1"/>
    <xf numFmtId="9" fontId="4" fillId="0" borderId="10" xfId="2" applyFont="1" applyFill="1" applyBorder="1" applyAlignment="1">
      <alignment horizontal="center" vertical="center" wrapText="1"/>
    </xf>
    <xf numFmtId="9" fontId="4" fillId="0" borderId="20" xfId="2" applyFont="1" applyFill="1" applyBorder="1" applyAlignment="1">
      <alignment horizontal="center" vertical="center" wrapText="1"/>
    </xf>
    <xf numFmtId="9" fontId="4" fillId="0" borderId="16" xfId="2" applyFont="1" applyFill="1" applyBorder="1" applyAlignment="1">
      <alignment horizontal="center" vertical="center" wrapText="1"/>
    </xf>
    <xf numFmtId="9" fontId="4" fillId="0" borderId="3" xfId="2" applyFont="1" applyFill="1" applyBorder="1" applyAlignment="1">
      <alignment horizontal="center" vertical="center" wrapText="1"/>
    </xf>
    <xf numFmtId="2" fontId="0" fillId="0" borderId="24" xfId="0" applyNumberFormat="1" applyBorder="1" applyAlignment="1">
      <alignment horizontal="center" vertical="center"/>
    </xf>
    <xf numFmtId="2" fontId="0" fillId="0" borderId="26" xfId="0" applyNumberFormat="1" applyBorder="1" applyAlignment="1">
      <alignment horizontal="center" vertical="center"/>
    </xf>
    <xf numFmtId="2" fontId="0" fillId="0" borderId="28" xfId="0" applyNumberFormat="1" applyBorder="1" applyAlignment="1">
      <alignment horizontal="center" vertical="center"/>
    </xf>
    <xf numFmtId="9" fontId="4" fillId="0" borderId="8" xfId="2" applyFont="1" applyFill="1" applyBorder="1" applyAlignment="1">
      <alignment horizontal="center" vertical="center" wrapText="1"/>
    </xf>
    <xf numFmtId="164" fontId="18" fillId="0" borderId="16" xfId="2" applyNumberFormat="1" applyFont="1" applyFill="1" applyBorder="1" applyAlignment="1">
      <alignment horizontal="center" vertical="center" wrapText="1"/>
    </xf>
    <xf numFmtId="164" fontId="18" fillId="0" borderId="3" xfId="2" applyNumberFormat="1" applyFont="1" applyFill="1" applyBorder="1" applyAlignment="1">
      <alignment horizontal="center" vertical="center" wrapText="1"/>
    </xf>
    <xf numFmtId="164" fontId="18" fillId="0" borderId="10" xfId="2" applyNumberFormat="1" applyFont="1" applyFill="1" applyBorder="1" applyAlignment="1">
      <alignment horizontal="center" vertical="center" wrapText="1"/>
    </xf>
    <xf numFmtId="164" fontId="18" fillId="0" borderId="20" xfId="2" applyNumberFormat="1" applyFont="1" applyFill="1" applyBorder="1" applyAlignment="1">
      <alignment horizontal="center" vertical="center" wrapText="1"/>
    </xf>
    <xf numFmtId="164" fontId="18" fillId="0" borderId="59" xfId="2" applyNumberFormat="1" applyFont="1" applyFill="1" applyBorder="1" applyAlignment="1">
      <alignment horizontal="center" vertical="center" wrapText="1"/>
    </xf>
    <xf numFmtId="164" fontId="18" fillId="0" borderId="67" xfId="2" applyNumberFormat="1" applyFont="1" applyFill="1" applyBorder="1" applyAlignment="1">
      <alignment horizontal="center" vertical="center" wrapText="1"/>
    </xf>
    <xf numFmtId="164" fontId="18" fillId="0" borderId="68" xfId="2" applyNumberFormat="1" applyFont="1" applyFill="1" applyBorder="1" applyAlignment="1">
      <alignment horizontal="center" vertical="center" wrapText="1"/>
    </xf>
    <xf numFmtId="164" fontId="18" fillId="0" borderId="58" xfId="2" applyNumberFormat="1" applyFont="1" applyFill="1" applyBorder="1" applyAlignment="1">
      <alignment horizontal="center" vertical="center" wrapText="1"/>
    </xf>
    <xf numFmtId="164" fontId="18" fillId="0" borderId="8" xfId="2" applyNumberFormat="1" applyFont="1" applyFill="1" applyBorder="1" applyAlignment="1">
      <alignment horizontal="center" vertical="center" wrapText="1"/>
    </xf>
    <xf numFmtId="2" fontId="0" fillId="0" borderId="17" xfId="0" applyNumberFormat="1" applyBorder="1" applyAlignment="1">
      <alignment horizontal="center" vertical="center"/>
    </xf>
    <xf numFmtId="2" fontId="0" fillId="0" borderId="2" xfId="0" applyNumberFormat="1" applyBorder="1" applyAlignment="1">
      <alignment horizontal="center" vertical="center"/>
    </xf>
    <xf numFmtId="2" fontId="0" fillId="0" borderId="21" xfId="0" applyNumberFormat="1" applyBorder="1" applyAlignment="1">
      <alignment horizontal="center" vertical="center"/>
    </xf>
    <xf numFmtId="0" fontId="18" fillId="0" borderId="1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1" xfId="0" applyFont="1" applyBorder="1" applyAlignment="1">
      <alignment horizontal="center" vertical="center" wrapText="1"/>
    </xf>
    <xf numFmtId="164" fontId="18" fillId="0" borderId="17" xfId="2" applyNumberFormat="1" applyFont="1" applyFill="1" applyBorder="1" applyAlignment="1">
      <alignment horizontal="center" vertical="center" wrapText="1"/>
    </xf>
    <xf numFmtId="164" fontId="18" fillId="0" borderId="2" xfId="2" applyNumberFormat="1" applyFont="1" applyFill="1" applyBorder="1" applyAlignment="1">
      <alignment horizontal="center" vertical="center" wrapText="1"/>
    </xf>
    <xf numFmtId="164" fontId="18" fillId="0" borderId="21" xfId="2" applyNumberFormat="1" applyFont="1" applyFill="1" applyBorder="1" applyAlignment="1">
      <alignment horizontal="center" vertical="center" wrapText="1"/>
    </xf>
    <xf numFmtId="164" fontId="1" fillId="0" borderId="2" xfId="0" applyNumberFormat="1" applyFont="1" applyBorder="1" applyAlignment="1">
      <alignment horizontal="left" vertical="center" wrapText="1"/>
    </xf>
    <xf numFmtId="164" fontId="1" fillId="0" borderId="21" xfId="0" applyNumberFormat="1" applyFont="1" applyBorder="1" applyAlignment="1">
      <alignment horizontal="left"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10" xfId="0" applyFont="1" applyBorder="1" applyAlignment="1">
      <alignment horizontal="center" vertical="center" wrapText="1"/>
    </xf>
    <xf numFmtId="2" fontId="0" fillId="0" borderId="10" xfId="0" applyNumberFormat="1" applyBorder="1" applyAlignment="1">
      <alignment horizontal="center" vertical="center"/>
    </xf>
    <xf numFmtId="0" fontId="18" fillId="0" borderId="31" xfId="0" applyFont="1" applyBorder="1" applyAlignment="1">
      <alignment horizontal="center" vertical="center" wrapText="1"/>
    </xf>
    <xf numFmtId="164" fontId="1" fillId="0" borderId="10" xfId="0" applyNumberFormat="1" applyFont="1" applyBorder="1" applyAlignment="1">
      <alignment horizontal="left" vertical="center" wrapText="1"/>
    </xf>
    <xf numFmtId="164" fontId="0" fillId="0" borderId="24" xfId="2" applyNumberFormat="1" applyFont="1" applyFill="1" applyBorder="1" applyAlignment="1">
      <alignment horizontal="center" vertical="center" wrapText="1"/>
    </xf>
    <xf numFmtId="164" fontId="0" fillId="0" borderId="26" xfId="2" applyNumberFormat="1" applyFont="1" applyFill="1" applyBorder="1" applyAlignment="1">
      <alignment horizontal="center" vertical="center" wrapText="1"/>
    </xf>
    <xf numFmtId="164" fontId="0" fillId="0" borderId="28" xfId="2" applyNumberFormat="1" applyFont="1" applyFill="1" applyBorder="1" applyAlignment="1">
      <alignment horizontal="center" vertical="center" wrapText="1"/>
    </xf>
    <xf numFmtId="9" fontId="4" fillId="0" borderId="57" xfId="2" applyFont="1" applyFill="1" applyBorder="1" applyAlignment="1">
      <alignment horizontal="center" vertical="center" wrapText="1"/>
    </xf>
    <xf numFmtId="9" fontId="4" fillId="0" borderId="58" xfId="2" applyFont="1" applyFill="1" applyBorder="1" applyAlignment="1">
      <alignment horizontal="center" vertical="center" wrapText="1"/>
    </xf>
    <xf numFmtId="2" fontId="0" fillId="0" borderId="70" xfId="0" applyNumberFormat="1" applyBorder="1" applyAlignment="1">
      <alignment horizontal="center" vertical="center"/>
    </xf>
    <xf numFmtId="2" fontId="0" fillId="0" borderId="58" xfId="0" applyNumberFormat="1" applyBorder="1" applyAlignment="1">
      <alignment horizontal="center" vertical="center"/>
    </xf>
    <xf numFmtId="164" fontId="0" fillId="0" borderId="17" xfId="2" applyNumberFormat="1" applyFont="1" applyFill="1" applyBorder="1" applyAlignment="1">
      <alignment horizontal="center" vertical="center" wrapText="1"/>
    </xf>
    <xf numFmtId="164" fontId="0" fillId="0" borderId="2" xfId="2" applyNumberFormat="1" applyFont="1" applyFill="1" applyBorder="1" applyAlignment="1">
      <alignment horizontal="center" vertical="center" wrapText="1"/>
    </xf>
    <xf numFmtId="164" fontId="0" fillId="0" borderId="21" xfId="2" applyNumberFormat="1" applyFont="1" applyFill="1" applyBorder="1" applyAlignment="1">
      <alignment horizontal="center" vertical="center" wrapText="1"/>
    </xf>
    <xf numFmtId="0" fontId="1" fillId="0" borderId="26" xfId="0" applyFont="1" applyBorder="1" applyAlignment="1">
      <alignment horizontal="left" vertical="center" wrapText="1"/>
    </xf>
    <xf numFmtId="0" fontId="1" fillId="0" borderId="28"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8" xfId="0" applyFont="1" applyBorder="1" applyAlignment="1">
      <alignment horizontal="center" vertical="center" wrapText="1"/>
    </xf>
    <xf numFmtId="0" fontId="1" fillId="0" borderId="24" xfId="0" applyFont="1" applyBorder="1" applyAlignment="1">
      <alignment horizontal="left" vertical="center" wrapText="1"/>
    </xf>
    <xf numFmtId="0" fontId="1" fillId="0" borderId="26" xfId="0" applyFont="1" applyBorder="1" applyAlignment="1">
      <alignment horizontal="left" vertical="center"/>
    </xf>
    <xf numFmtId="164" fontId="1" fillId="0" borderId="26" xfId="0" applyNumberFormat="1" applyFont="1" applyBorder="1" applyAlignment="1">
      <alignment horizontal="left" vertical="center" wrapText="1"/>
    </xf>
    <xf numFmtId="164" fontId="18" fillId="0" borderId="17" xfId="2" applyNumberFormat="1" applyFont="1" applyFill="1" applyBorder="1" applyAlignment="1">
      <alignment horizontal="left" vertical="center" wrapText="1"/>
    </xf>
    <xf numFmtId="164" fontId="18" fillId="0" borderId="2" xfId="2" applyNumberFormat="1" applyFont="1" applyFill="1" applyBorder="1" applyAlignment="1">
      <alignment horizontal="left" vertical="center" wrapText="1"/>
    </xf>
    <xf numFmtId="164" fontId="18" fillId="0" borderId="21" xfId="2" applyNumberFormat="1" applyFont="1" applyFill="1" applyBorder="1" applyAlignment="1">
      <alignment horizontal="left" vertical="center" wrapText="1"/>
    </xf>
    <xf numFmtId="0" fontId="1" fillId="0" borderId="17" xfId="0" applyFont="1" applyBorder="1" applyAlignment="1">
      <alignment horizontal="left" vertical="center" wrapText="1"/>
    </xf>
    <xf numFmtId="0" fontId="1" fillId="0" borderId="2" xfId="0" applyFont="1" applyBorder="1" applyAlignment="1">
      <alignment horizontal="left" vertical="center" wrapText="1"/>
    </xf>
    <xf numFmtId="0" fontId="1" fillId="0" borderId="21" xfId="0" applyFont="1" applyBorder="1" applyAlignment="1">
      <alignment horizontal="left" vertical="center" wrapText="1"/>
    </xf>
    <xf numFmtId="164" fontId="1" fillId="0" borderId="17" xfId="0" applyNumberFormat="1" applyFont="1" applyBorder="1" applyAlignment="1">
      <alignment horizontal="left" vertical="center" wrapText="1"/>
    </xf>
    <xf numFmtId="2" fontId="0" fillId="0" borderId="20" xfId="0" applyNumberFormat="1" applyBorder="1" applyAlignment="1">
      <alignment horizontal="center" vertical="center"/>
    </xf>
    <xf numFmtId="0" fontId="1" fillId="0" borderId="21" xfId="0" applyFont="1" applyBorder="1" applyAlignment="1">
      <alignment horizontal="left" vertical="center"/>
    </xf>
    <xf numFmtId="0" fontId="13" fillId="0" borderId="2" xfId="0" applyFont="1" applyBorder="1" applyAlignment="1">
      <alignment horizontal="left" vertical="center" wrapText="1"/>
    </xf>
    <xf numFmtId="0" fontId="13" fillId="0" borderId="21" xfId="0" applyFont="1" applyBorder="1" applyAlignment="1">
      <alignment horizontal="left" vertical="center" wrapText="1"/>
    </xf>
    <xf numFmtId="2" fontId="0" fillId="0" borderId="8" xfId="0" applyNumberFormat="1" applyBorder="1" applyAlignment="1">
      <alignment horizontal="center" vertical="center"/>
    </xf>
    <xf numFmtId="2" fontId="0" fillId="0" borderId="16" xfId="0" applyNumberFormat="1" applyBorder="1" applyAlignment="1">
      <alignment horizontal="center" vertical="center"/>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0" xfId="0" applyFont="1" applyBorder="1" applyAlignment="1">
      <alignment horizontal="center" vertical="center" wrapText="1"/>
    </xf>
    <xf numFmtId="164" fontId="20" fillId="0" borderId="17" xfId="2" applyNumberFormat="1" applyFont="1" applyFill="1" applyBorder="1" applyAlignment="1">
      <alignment horizontal="center" vertical="center" wrapText="1"/>
    </xf>
    <xf numFmtId="164" fontId="20" fillId="0" borderId="2" xfId="2" applyNumberFormat="1" applyFont="1" applyFill="1" applyBorder="1" applyAlignment="1">
      <alignment horizontal="center" vertical="center" wrapText="1"/>
    </xf>
    <xf numFmtId="164" fontId="20" fillId="0" borderId="21" xfId="2" applyNumberFormat="1" applyFont="1" applyFill="1" applyBorder="1" applyAlignment="1">
      <alignment horizontal="center" vertical="center" wrapText="1"/>
    </xf>
    <xf numFmtId="164" fontId="0" fillId="0" borderId="10" xfId="2" applyNumberFormat="1" applyFont="1" applyFill="1" applyBorder="1" applyAlignment="1">
      <alignment horizontal="center" vertical="center" wrapText="1"/>
    </xf>
    <xf numFmtId="9" fontId="4" fillId="0" borderId="59" xfId="2" applyFont="1" applyFill="1" applyBorder="1" applyAlignment="1">
      <alignment horizontal="center" vertical="center" wrapText="1"/>
    </xf>
    <xf numFmtId="9" fontId="4" fillId="0" borderId="60" xfId="2" applyFont="1" applyFill="1" applyBorder="1" applyAlignment="1">
      <alignment horizontal="center" vertical="center" wrapText="1"/>
    </xf>
    <xf numFmtId="2" fontId="0" fillId="0" borderId="0" xfId="0" applyNumberFormat="1" applyAlignment="1">
      <alignment horizontal="center" vertical="center"/>
    </xf>
    <xf numFmtId="2" fontId="4" fillId="0" borderId="2" xfId="2" applyNumberFormat="1" applyFont="1" applyFill="1" applyBorder="1" applyAlignment="1">
      <alignment horizontal="center" vertical="center" wrapText="1"/>
    </xf>
    <xf numFmtId="2" fontId="4" fillId="0" borderId="21" xfId="2" applyNumberFormat="1" applyFont="1" applyFill="1" applyBorder="1" applyAlignment="1">
      <alignment horizontal="center" vertical="center" wrapText="1"/>
    </xf>
    <xf numFmtId="0" fontId="2" fillId="2" borderId="1" xfId="2" applyNumberFormat="1" applyFont="1" applyFill="1" applyBorder="1" applyAlignment="1">
      <alignment horizontal="center" vertical="center" wrapText="1"/>
    </xf>
    <xf numFmtId="164" fontId="4" fillId="0" borderId="42" xfId="2" applyNumberFormat="1" applyFont="1" applyFill="1" applyBorder="1" applyAlignment="1">
      <alignment horizontal="center" vertical="center" wrapText="1"/>
    </xf>
    <xf numFmtId="164" fontId="4" fillId="0" borderId="43" xfId="2" applyNumberFormat="1" applyFont="1" applyFill="1" applyBorder="1" applyAlignment="1">
      <alignment horizontal="center" vertical="center" wrapText="1"/>
    </xf>
    <xf numFmtId="164" fontId="4" fillId="0" borderId="44" xfId="2" applyNumberFormat="1" applyFont="1" applyFill="1" applyBorder="1" applyAlignment="1">
      <alignment horizontal="center" vertical="center" wrapText="1"/>
    </xf>
    <xf numFmtId="164" fontId="8" fillId="0" borderId="42" xfId="2" applyNumberFormat="1" applyFont="1" applyFill="1" applyBorder="1" applyAlignment="1">
      <alignment horizontal="center" vertical="center" wrapText="1"/>
    </xf>
    <xf numFmtId="164" fontId="8" fillId="0" borderId="43" xfId="2" applyNumberFormat="1" applyFont="1" applyFill="1" applyBorder="1" applyAlignment="1">
      <alignment horizontal="center" vertical="center" wrapText="1"/>
    </xf>
    <xf numFmtId="164" fontId="8" fillId="0" borderId="44" xfId="2" applyNumberFormat="1" applyFont="1" applyFill="1" applyBorder="1" applyAlignment="1">
      <alignment horizontal="center" vertical="center" wrapText="1"/>
    </xf>
    <xf numFmtId="164" fontId="10" fillId="0" borderId="42" xfId="2" applyNumberFormat="1" applyFont="1" applyFill="1" applyBorder="1" applyAlignment="1">
      <alignment horizontal="center" vertical="center" wrapText="1"/>
    </xf>
    <xf numFmtId="164" fontId="10" fillId="0" borderId="43" xfId="2" applyNumberFormat="1" applyFont="1" applyFill="1" applyBorder="1" applyAlignment="1">
      <alignment horizontal="center" vertical="center" wrapText="1"/>
    </xf>
    <xf numFmtId="164" fontId="10" fillId="0" borderId="44" xfId="2" applyNumberFormat="1" applyFont="1" applyFill="1" applyBorder="1" applyAlignment="1">
      <alignment horizontal="center" vertical="center" wrapText="1"/>
    </xf>
    <xf numFmtId="164" fontId="4" fillId="0" borderId="49" xfId="2" applyNumberFormat="1" applyFont="1" applyFill="1" applyBorder="1" applyAlignment="1">
      <alignment horizontal="center" vertical="center" wrapText="1"/>
    </xf>
    <xf numFmtId="164" fontId="4" fillId="0" borderId="50" xfId="2" applyNumberFormat="1" applyFont="1" applyFill="1" applyBorder="1" applyAlignment="1">
      <alignment horizontal="center" vertical="center" wrapText="1"/>
    </xf>
    <xf numFmtId="164" fontId="4" fillId="0" borderId="51" xfId="2" applyNumberFormat="1" applyFont="1" applyFill="1" applyBorder="1" applyAlignment="1">
      <alignment horizontal="center" vertical="center" wrapText="1"/>
    </xf>
    <xf numFmtId="2" fontId="18" fillId="0" borderId="33" xfId="0" applyNumberFormat="1" applyFont="1" applyBorder="1" applyAlignment="1">
      <alignment horizontal="center" vertical="center"/>
    </xf>
    <xf numFmtId="2" fontId="18" fillId="0" borderId="36" xfId="0" applyNumberFormat="1" applyFont="1" applyBorder="1" applyAlignment="1">
      <alignment horizontal="center" vertical="center"/>
    </xf>
    <xf numFmtId="2" fontId="18" fillId="0" borderId="34" xfId="0" applyNumberFormat="1" applyFont="1" applyBorder="1" applyAlignment="1">
      <alignment horizontal="center" vertical="center"/>
    </xf>
    <xf numFmtId="2" fontId="18" fillId="0" borderId="37" xfId="0" applyNumberFormat="1" applyFont="1" applyBorder="1" applyAlignment="1">
      <alignment horizontal="center" vertical="center"/>
    </xf>
    <xf numFmtId="164" fontId="8" fillId="0" borderId="45" xfId="2" applyNumberFormat="1" applyFont="1" applyFill="1" applyBorder="1" applyAlignment="1">
      <alignment horizontal="center" vertical="center" wrapText="1"/>
    </xf>
    <xf numFmtId="164" fontId="8" fillId="0" borderId="46" xfId="2" applyNumberFormat="1" applyFont="1" applyFill="1" applyBorder="1" applyAlignment="1">
      <alignment horizontal="center" vertical="center" wrapText="1"/>
    </xf>
    <xf numFmtId="164" fontId="8" fillId="0" borderId="47" xfId="2" applyNumberFormat="1" applyFont="1" applyFill="1" applyBorder="1" applyAlignment="1">
      <alignment horizontal="center" vertical="center" wrapText="1"/>
    </xf>
    <xf numFmtId="2" fontId="18" fillId="0" borderId="38" xfId="0" applyNumberFormat="1" applyFont="1" applyBorder="1" applyAlignment="1">
      <alignment horizontal="center" vertical="center"/>
    </xf>
    <xf numFmtId="164" fontId="8" fillId="0" borderId="48" xfId="2" applyNumberFormat="1" applyFont="1" applyFill="1" applyBorder="1" applyAlignment="1">
      <alignment horizontal="center" vertical="center" wrapText="1"/>
    </xf>
    <xf numFmtId="2" fontId="18" fillId="0" borderId="35" xfId="0" applyNumberFormat="1" applyFont="1" applyBorder="1" applyAlignment="1">
      <alignment horizontal="center" vertical="center"/>
    </xf>
    <xf numFmtId="2" fontId="18" fillId="0" borderId="39" xfId="0" applyNumberFormat="1" applyFont="1" applyBorder="1" applyAlignment="1">
      <alignment horizontal="center" vertical="center"/>
    </xf>
    <xf numFmtId="2" fontId="18" fillId="0" borderId="40" xfId="0" applyNumberFormat="1" applyFont="1" applyBorder="1" applyAlignment="1">
      <alignment horizontal="center" vertical="center"/>
    </xf>
    <xf numFmtId="2" fontId="18" fillId="0" borderId="41" xfId="0" applyNumberFormat="1" applyFont="1" applyBorder="1" applyAlignment="1">
      <alignment horizontal="center" vertical="center"/>
    </xf>
    <xf numFmtId="0" fontId="18" fillId="0" borderId="38" xfId="0" applyFont="1" applyBorder="1" applyAlignment="1">
      <alignment horizontal="center" vertical="center"/>
    </xf>
    <xf numFmtId="0" fontId="25" fillId="14" borderId="81" xfId="0" applyFont="1" applyFill="1" applyBorder="1" applyAlignment="1">
      <alignment horizontal="center" vertical="center" textRotation="90" wrapText="1"/>
    </xf>
    <xf numFmtId="0" fontId="25" fillId="14" borderId="82" xfId="0" applyFont="1" applyFill="1" applyBorder="1" applyAlignment="1">
      <alignment horizontal="center" vertical="center" textRotation="90" wrapText="1"/>
    </xf>
    <xf numFmtId="0" fontId="25" fillId="14" borderId="83" xfId="0" applyFont="1" applyFill="1" applyBorder="1" applyAlignment="1">
      <alignment horizontal="center" vertical="center" textRotation="90" wrapText="1"/>
    </xf>
    <xf numFmtId="0" fontId="27" fillId="17" borderId="64" xfId="0" applyFont="1" applyFill="1" applyBorder="1" applyAlignment="1">
      <alignment horizontal="center" vertical="center" textRotation="90" wrapText="1"/>
    </xf>
    <xf numFmtId="0" fontId="27" fillId="17" borderId="66" xfId="0" applyFont="1" applyFill="1" applyBorder="1" applyAlignment="1">
      <alignment horizontal="center" vertical="center" textRotation="90" wrapText="1"/>
    </xf>
    <xf numFmtId="0" fontId="27" fillId="17" borderId="65" xfId="0" applyFont="1" applyFill="1" applyBorder="1" applyAlignment="1">
      <alignment horizontal="center" vertical="center" textRotation="90" wrapText="1"/>
    </xf>
    <xf numFmtId="0" fontId="25" fillId="14" borderId="62" xfId="0" applyFont="1" applyFill="1" applyBorder="1" applyAlignment="1">
      <alignment horizontal="center" vertical="center" textRotation="90" wrapText="1"/>
    </xf>
    <xf numFmtId="0" fontId="25" fillId="14" borderId="63" xfId="0" applyFont="1" applyFill="1" applyBorder="1" applyAlignment="1">
      <alignment horizontal="center" vertical="center" textRotation="90" wrapText="1"/>
    </xf>
    <xf numFmtId="0" fontId="27" fillId="19" borderId="9" xfId="0" applyFont="1" applyFill="1" applyBorder="1" applyAlignment="1">
      <alignment horizontal="center" vertical="center" textRotation="90" wrapText="1"/>
    </xf>
    <xf numFmtId="0" fontId="27" fillId="16" borderId="64" xfId="0" applyFont="1" applyFill="1" applyBorder="1" applyAlignment="1">
      <alignment horizontal="center" vertical="center" textRotation="90" wrapText="1"/>
    </xf>
    <xf numFmtId="0" fontId="27" fillId="16" borderId="66" xfId="0" applyFont="1" applyFill="1" applyBorder="1" applyAlignment="1">
      <alignment horizontal="center" vertical="center" textRotation="90" wrapText="1"/>
    </xf>
    <xf numFmtId="0" fontId="27" fillId="16" borderId="65" xfId="0" applyFont="1" applyFill="1" applyBorder="1" applyAlignment="1">
      <alignment horizontal="center" vertical="center" textRotation="90" wrapText="1"/>
    </xf>
    <xf numFmtId="0" fontId="27" fillId="18" borderId="64" xfId="0" applyFont="1" applyFill="1" applyBorder="1" applyAlignment="1">
      <alignment horizontal="center" vertical="center" textRotation="90" wrapText="1"/>
    </xf>
    <xf numFmtId="0" fontId="27" fillId="18" borderId="66" xfId="0" applyFont="1" applyFill="1" applyBorder="1" applyAlignment="1">
      <alignment horizontal="center" vertical="center" textRotation="90" wrapText="1"/>
    </xf>
    <xf numFmtId="0" fontId="27" fillId="18" borderId="65" xfId="0" applyFont="1" applyFill="1" applyBorder="1" applyAlignment="1">
      <alignment horizontal="center" vertical="center" textRotation="90" wrapText="1"/>
    </xf>
    <xf numFmtId="44" fontId="14" fillId="5" borderId="9" xfId="1" applyFont="1" applyFill="1" applyBorder="1" applyAlignment="1">
      <alignment horizontal="center" vertical="center"/>
    </xf>
    <xf numFmtId="0" fontId="14" fillId="8" borderId="9" xfId="0" applyFont="1" applyFill="1" applyBorder="1" applyAlignment="1">
      <alignment horizontal="center"/>
    </xf>
    <xf numFmtId="0" fontId="14" fillId="10" borderId="9" xfId="0" applyFont="1" applyFill="1" applyBorder="1" applyAlignment="1">
      <alignment horizontal="center"/>
    </xf>
    <xf numFmtId="0" fontId="14" fillId="8" borderId="72" xfId="0" applyFont="1" applyFill="1" applyBorder="1" applyAlignment="1">
      <alignment horizontal="center"/>
    </xf>
    <xf numFmtId="0" fontId="14" fillId="8" borderId="79" xfId="0" applyFont="1" applyFill="1" applyBorder="1" applyAlignment="1">
      <alignment horizontal="center"/>
    </xf>
    <xf numFmtId="0" fontId="14" fillId="8" borderId="73" xfId="0" applyFont="1" applyFill="1" applyBorder="1" applyAlignment="1">
      <alignment horizontal="center"/>
    </xf>
    <xf numFmtId="0" fontId="14" fillId="10" borderId="72" xfId="0" applyFont="1" applyFill="1" applyBorder="1" applyAlignment="1">
      <alignment horizontal="center"/>
    </xf>
    <xf numFmtId="0" fontId="14" fillId="10" borderId="79" xfId="0" applyFont="1" applyFill="1" applyBorder="1" applyAlignment="1">
      <alignment horizontal="center"/>
    </xf>
    <xf numFmtId="0" fontId="14" fillId="10" borderId="73" xfId="0" applyFont="1" applyFill="1" applyBorder="1" applyAlignment="1">
      <alignment horizontal="center"/>
    </xf>
    <xf numFmtId="0" fontId="7" fillId="4" borderId="80" xfId="0" applyFont="1" applyFill="1" applyBorder="1" applyAlignment="1">
      <alignment horizontal="center" vertical="center" wrapText="1"/>
    </xf>
    <xf numFmtId="44" fontId="14" fillId="5" borderId="72" xfId="1" applyFont="1" applyFill="1" applyBorder="1" applyAlignment="1">
      <alignment horizontal="center" vertical="center"/>
    </xf>
    <xf numFmtId="44" fontId="14" fillId="5" borderId="79" xfId="1" applyFont="1" applyFill="1" applyBorder="1" applyAlignment="1">
      <alignment horizontal="center" vertical="center"/>
    </xf>
    <xf numFmtId="44" fontId="14" fillId="5" borderId="73" xfId="1" applyFont="1" applyFill="1" applyBorder="1" applyAlignment="1">
      <alignment horizontal="center" vertical="center"/>
    </xf>
    <xf numFmtId="0" fontId="7" fillId="4" borderId="0" xfId="0" applyFont="1" applyFill="1" applyAlignment="1">
      <alignment horizontal="center" vertical="center" wrapText="1"/>
    </xf>
    <xf numFmtId="0" fontId="14" fillId="10" borderId="0" xfId="0" applyFont="1" applyFill="1" applyAlignment="1">
      <alignment horizontal="center"/>
    </xf>
    <xf numFmtId="0" fontId="14" fillId="5" borderId="0" xfId="0" applyFont="1" applyFill="1" applyAlignment="1">
      <alignment horizontal="center"/>
    </xf>
    <xf numFmtId="0" fontId="14" fillId="8" borderId="0" xfId="0" applyFont="1" applyFill="1" applyAlignment="1">
      <alignment horizontal="center"/>
    </xf>
    <xf numFmtId="0" fontId="0" fillId="13" borderId="0" xfId="0" applyFill="1" applyBorder="1" applyAlignment="1">
      <alignment horizontal="left" vertical="top" wrapText="1"/>
    </xf>
    <xf numFmtId="0" fontId="0" fillId="13" borderId="81" xfId="0" applyFill="1" applyBorder="1" applyAlignment="1">
      <alignment horizontal="left" vertical="top" wrapText="1"/>
    </xf>
    <xf numFmtId="0" fontId="0" fillId="13" borderId="85" xfId="0" applyFill="1" applyBorder="1" applyAlignment="1">
      <alignment horizontal="left" vertical="top" wrapText="1"/>
    </xf>
    <xf numFmtId="0" fontId="0" fillId="13" borderId="86" xfId="0" applyFill="1" applyBorder="1" applyAlignment="1">
      <alignment horizontal="left" vertical="top" wrapText="1"/>
    </xf>
    <xf numFmtId="0" fontId="0" fillId="13" borderId="82" xfId="0" applyFill="1" applyBorder="1" applyAlignment="1">
      <alignment horizontal="left" vertical="top" wrapText="1"/>
    </xf>
    <xf numFmtId="0" fontId="0" fillId="13" borderId="87" xfId="0" applyFill="1" applyBorder="1" applyAlignment="1">
      <alignment horizontal="left" vertical="top" wrapText="1"/>
    </xf>
    <xf numFmtId="0" fontId="0" fillId="13" borderId="83" xfId="0" applyFill="1" applyBorder="1" applyAlignment="1">
      <alignment horizontal="left" vertical="top" wrapText="1"/>
    </xf>
    <xf numFmtId="0" fontId="0" fillId="13" borderId="88" xfId="0" applyFill="1" applyBorder="1" applyAlignment="1">
      <alignment horizontal="left" vertical="top" wrapText="1"/>
    </xf>
    <xf numFmtId="0" fontId="0" fillId="13" borderId="89" xfId="0" applyFill="1" applyBorder="1" applyAlignment="1">
      <alignment horizontal="left" vertical="top" wrapText="1"/>
    </xf>
    <xf numFmtId="0" fontId="2" fillId="21" borderId="0" xfId="0" applyFont="1" applyFill="1"/>
    <xf numFmtId="0" fontId="30" fillId="21" borderId="0" xfId="0" applyFont="1" applyFill="1"/>
    <xf numFmtId="0" fontId="31" fillId="13" borderId="0" xfId="0" applyFont="1" applyFill="1"/>
    <xf numFmtId="0" fontId="0" fillId="22" borderId="37" xfId="0" applyFill="1" applyBorder="1"/>
    <xf numFmtId="164" fontId="4" fillId="22" borderId="84" xfId="2" applyNumberFormat="1" applyFont="1" applyFill="1" applyBorder="1" applyAlignment="1">
      <alignment horizontal="left" vertical="center" wrapText="1"/>
    </xf>
    <xf numFmtId="1" fontId="4" fillId="22" borderId="17" xfId="2" applyNumberFormat="1" applyFont="1" applyFill="1" applyBorder="1" applyAlignment="1">
      <alignment horizontal="center" vertical="center" wrapText="1"/>
    </xf>
    <xf numFmtId="1" fontId="4" fillId="22" borderId="2" xfId="2" applyNumberFormat="1" applyFont="1" applyFill="1" applyBorder="1" applyAlignment="1">
      <alignment horizontal="center" vertical="center" wrapText="1"/>
    </xf>
    <xf numFmtId="1" fontId="4" fillId="22" borderId="21" xfId="2" applyNumberFormat="1" applyFont="1" applyFill="1" applyBorder="1" applyAlignment="1">
      <alignment horizontal="center" vertical="center" wrapText="1"/>
    </xf>
    <xf numFmtId="1" fontId="4" fillId="22" borderId="17" xfId="2" applyNumberFormat="1" applyFont="1" applyFill="1" applyBorder="1" applyAlignment="1">
      <alignment horizontal="center" vertical="center" wrapText="1"/>
    </xf>
    <xf numFmtId="1" fontId="4" fillId="22" borderId="2" xfId="2" applyNumberFormat="1" applyFont="1" applyFill="1" applyBorder="1" applyAlignment="1">
      <alignment horizontal="center" vertical="center" wrapText="1"/>
    </xf>
    <xf numFmtId="1" fontId="4" fillId="22" borderId="21" xfId="2" applyNumberFormat="1" applyFont="1" applyFill="1" applyBorder="1" applyAlignment="1">
      <alignment horizontal="center" vertical="center" wrapText="1"/>
    </xf>
    <xf numFmtId="1" fontId="4" fillId="22" borderId="24" xfId="2" applyNumberFormat="1" applyFont="1" applyFill="1" applyBorder="1" applyAlignment="1">
      <alignment horizontal="center" vertical="center" wrapText="1"/>
    </xf>
    <xf numFmtId="1" fontId="4" fillId="22" borderId="26" xfId="2" applyNumberFormat="1" applyFont="1" applyFill="1" applyBorder="1" applyAlignment="1">
      <alignment horizontal="center" vertical="center" wrapText="1"/>
    </xf>
    <xf numFmtId="1" fontId="4" fillId="22" borderId="28" xfId="2" applyNumberFormat="1" applyFont="1" applyFill="1" applyBorder="1" applyAlignment="1">
      <alignment horizontal="center" vertical="center" wrapText="1"/>
    </xf>
    <xf numFmtId="1" fontId="4" fillId="22" borderId="24" xfId="2" applyNumberFormat="1" applyFont="1" applyFill="1" applyBorder="1" applyAlignment="1">
      <alignment horizontal="center" vertical="center" wrapText="1"/>
    </xf>
    <xf numFmtId="1" fontId="4" fillId="22" borderId="26" xfId="2" applyNumberFormat="1" applyFont="1" applyFill="1" applyBorder="1" applyAlignment="1">
      <alignment horizontal="center" vertical="center" wrapText="1"/>
    </xf>
    <xf numFmtId="1" fontId="4" fillId="22" borderId="28" xfId="2" applyNumberFormat="1" applyFont="1" applyFill="1" applyBorder="1" applyAlignment="1">
      <alignment horizontal="center" vertical="center" wrapText="1"/>
    </xf>
    <xf numFmtId="1" fontId="4" fillId="22" borderId="10" xfId="2" applyNumberFormat="1" applyFont="1" applyFill="1" applyBorder="1" applyAlignment="1">
      <alignment horizontal="center" vertical="center" wrapText="1"/>
    </xf>
    <xf numFmtId="1" fontId="4" fillId="22" borderId="16" xfId="2" applyNumberFormat="1" applyFont="1" applyFill="1" applyBorder="1" applyAlignment="1">
      <alignment vertical="center" wrapText="1"/>
    </xf>
    <xf numFmtId="1" fontId="4" fillId="22" borderId="10" xfId="2" applyNumberFormat="1" applyFont="1" applyFill="1" applyBorder="1" applyAlignment="1">
      <alignment vertical="center" wrapText="1"/>
    </xf>
    <xf numFmtId="1" fontId="4" fillId="22" borderId="21" xfId="2" applyNumberFormat="1" applyFont="1" applyFill="1" applyBorder="1" applyAlignment="1">
      <alignment vertical="center" wrapText="1"/>
    </xf>
    <xf numFmtId="0" fontId="2" fillId="21" borderId="0" xfId="0" applyFont="1" applyFill="1" applyAlignment="1">
      <alignment horizontal="left" vertical="top"/>
    </xf>
    <xf numFmtId="0" fontId="30" fillId="21" borderId="0" xfId="0" applyFont="1" applyFill="1" applyAlignment="1">
      <alignment horizontal="center"/>
    </xf>
    <xf numFmtId="0" fontId="7" fillId="21" borderId="0" xfId="2" applyNumberFormat="1" applyFont="1" applyFill="1" applyAlignment="1">
      <alignment horizontal="left" vertical="top" wrapText="1"/>
    </xf>
    <xf numFmtId="1" fontId="4" fillId="22" borderId="17" xfId="2" applyNumberFormat="1" applyFont="1" applyFill="1" applyBorder="1" applyAlignment="1">
      <alignment vertical="center" wrapText="1"/>
    </xf>
    <xf numFmtId="1" fontId="4" fillId="22" borderId="2" xfId="2" applyNumberFormat="1" applyFont="1" applyFill="1" applyBorder="1" applyAlignment="1">
      <alignment vertical="center" wrapText="1"/>
    </xf>
    <xf numFmtId="1" fontId="4" fillId="22" borderId="10" xfId="2" applyNumberFormat="1" applyFont="1" applyFill="1" applyBorder="1" applyAlignment="1">
      <alignment horizontal="center" vertical="center" wrapText="1"/>
    </xf>
    <xf numFmtId="0" fontId="2" fillId="23" borderId="1" xfId="2" applyNumberFormat="1" applyFont="1" applyFill="1" applyBorder="1" applyAlignment="1">
      <alignment horizontal="left" vertical="center" wrapText="1"/>
    </xf>
    <xf numFmtId="0" fontId="2" fillId="23" borderId="1" xfId="2" applyNumberFormat="1" applyFont="1" applyFill="1" applyBorder="1" applyAlignment="1">
      <alignment horizontal="center" vertical="center" wrapText="1"/>
    </xf>
    <xf numFmtId="0" fontId="9" fillId="24" borderId="11" xfId="0" applyFont="1" applyFill="1" applyBorder="1" applyAlignment="1">
      <alignment horizontal="left" vertical="center" wrapText="1"/>
    </xf>
    <xf numFmtId="0" fontId="9" fillId="24" borderId="11" xfId="0" applyFont="1" applyFill="1" applyBorder="1" applyAlignment="1">
      <alignment horizontal="center" vertical="center" wrapText="1"/>
    </xf>
    <xf numFmtId="0" fontId="32" fillId="24" borderId="11" xfId="0" applyFont="1" applyFill="1" applyBorder="1" applyAlignment="1">
      <alignment horizontal="center" vertical="center" wrapText="1"/>
    </xf>
    <xf numFmtId="0" fontId="33" fillId="4" borderId="11" xfId="0" applyFont="1" applyFill="1" applyBorder="1" applyAlignment="1">
      <alignment horizontal="center" vertical="center" wrapText="1"/>
    </xf>
    <xf numFmtId="0" fontId="31" fillId="20" borderId="0" xfId="0" applyFont="1" applyFill="1"/>
    <xf numFmtId="0" fontId="34" fillId="20" borderId="0" xfId="0" applyFont="1" applyFill="1"/>
    <xf numFmtId="0" fontId="31" fillId="20" borderId="4" xfId="0" applyFont="1" applyFill="1" applyBorder="1"/>
    <xf numFmtId="0" fontId="0" fillId="20" borderId="5" xfId="0" applyFill="1" applyBorder="1"/>
    <xf numFmtId="0" fontId="0" fillId="20" borderId="6" xfId="0" applyFill="1" applyBorder="1"/>
  </cellXfs>
  <cellStyles count="4">
    <cellStyle name="Millares" xfId="3" builtinId="3"/>
    <cellStyle name="Moneda" xfId="1" builtinId="4"/>
    <cellStyle name="Normal" xfId="0" builtinId="0"/>
    <cellStyle name="Porcentaje" xfId="2" builtinId="5"/>
  </cellStyles>
  <dxfs count="20">
    <dxf>
      <fill>
        <patternFill>
          <bgColor rgb="FFFF6D70"/>
        </patternFill>
      </fill>
    </dxf>
    <dxf>
      <fill>
        <patternFill>
          <bgColor rgb="FFFFC5C6"/>
        </patternFill>
      </fill>
    </dxf>
    <dxf>
      <fill>
        <patternFill>
          <bgColor rgb="FFFFD699"/>
        </patternFill>
      </fill>
    </dxf>
    <dxf>
      <fill>
        <patternFill>
          <bgColor rgb="FFB2D8BE"/>
        </patternFill>
      </fill>
    </dxf>
    <dxf>
      <fill>
        <patternFill>
          <bgColor rgb="FF366B48"/>
        </patternFill>
      </fill>
    </dxf>
    <dxf>
      <fill>
        <patternFill>
          <bgColor rgb="FFFF6D70"/>
        </patternFill>
      </fill>
    </dxf>
    <dxf>
      <fill>
        <patternFill>
          <bgColor rgb="FFFFC5C6"/>
        </patternFill>
      </fill>
    </dxf>
    <dxf>
      <fill>
        <patternFill>
          <bgColor rgb="FFFFD699"/>
        </patternFill>
      </fill>
    </dxf>
    <dxf>
      <fill>
        <patternFill>
          <bgColor rgb="FFB2D8BE"/>
        </patternFill>
      </fill>
    </dxf>
    <dxf>
      <fill>
        <patternFill>
          <bgColor rgb="FF366B48"/>
        </patternFill>
      </fill>
    </dxf>
    <dxf>
      <fill>
        <patternFill>
          <bgColor rgb="FFFF6D70"/>
        </patternFill>
      </fill>
    </dxf>
    <dxf>
      <fill>
        <patternFill>
          <bgColor rgb="FFFFC5C6"/>
        </patternFill>
      </fill>
    </dxf>
    <dxf>
      <fill>
        <patternFill>
          <bgColor rgb="FFFFD699"/>
        </patternFill>
      </fill>
    </dxf>
    <dxf>
      <fill>
        <patternFill>
          <bgColor rgb="FFB2D8BE"/>
        </patternFill>
      </fill>
    </dxf>
    <dxf>
      <fill>
        <patternFill>
          <bgColor rgb="FF366B48"/>
        </patternFill>
      </fill>
    </dxf>
    <dxf>
      <fill>
        <patternFill>
          <bgColor theme="1" tint="0.749961851863155"/>
        </patternFill>
      </fill>
    </dxf>
    <dxf>
      <fill>
        <patternFill>
          <bgColor theme="6" tint="0.59996337778862885"/>
        </patternFill>
      </fill>
    </dxf>
    <dxf>
      <fill>
        <patternFill>
          <bgColor theme="4" tint="0.59996337778862885"/>
        </patternFill>
      </fill>
    </dxf>
    <dxf>
      <fill>
        <patternFill>
          <bgColor theme="9" tint="0.59996337778862885"/>
        </patternFill>
      </fill>
    </dxf>
    <dxf>
      <fill>
        <patternFill>
          <bgColor theme="7" tint="0.59996337778862885"/>
        </patternFill>
      </fill>
    </dxf>
  </dxfs>
  <tableStyles count="0" defaultTableStyle="TableStyleMedium2" defaultPivotStyle="PivotStyleLight16"/>
  <colors>
    <mruColors>
      <color rgb="FF0049B4"/>
      <color rgb="FFCDD937"/>
      <color rgb="FFF6F8D8"/>
      <color rgb="FF0054D0"/>
      <color rgb="FF0066FF"/>
      <color rgb="FFFFC5C6"/>
      <color rgb="FFFF6D70"/>
      <color rgb="FFFF7C80"/>
      <color rgb="FFFFE471"/>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image" Target="../media/image4.jp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4.jpg"/><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spc="0" baseline="0">
                <a:solidFill>
                  <a:schemeClr val="tx1">
                    <a:lumMod val="65000"/>
                    <a:lumOff val="35000"/>
                  </a:schemeClr>
                </a:solidFill>
                <a:latin typeface="+mn-lt"/>
                <a:ea typeface="+mn-ea"/>
                <a:cs typeface="+mn-cs"/>
              </a:defRPr>
            </a:pPr>
            <a:r>
              <a:rPr lang="en-US" sz="1500" b="1"/>
              <a:t>RIESGOS</a:t>
            </a:r>
            <a:r>
              <a:rPr lang="en-US" sz="1500" b="1" baseline="0"/>
              <a:t> TRANSICIONALES</a:t>
            </a:r>
            <a:endParaRPr lang="en-US" sz="1500" b="1"/>
          </a:p>
        </c:rich>
      </c:tx>
      <c:layout>
        <c:manualLayout>
          <c:xMode val="edge"/>
          <c:yMode val="edge"/>
          <c:x val="0.31741407508690517"/>
          <c:y val="3.2161418497717524E-2"/>
        </c:manualLayout>
      </c:layout>
      <c:overlay val="0"/>
      <c:spPr>
        <a:noFill/>
        <a:ln>
          <a:noFill/>
        </a:ln>
        <a:effectLst/>
      </c:spPr>
      <c:txPr>
        <a:bodyPr rot="0" spcFirstLastPara="1" vertOverflow="ellipsis" vert="horz" wrap="square" anchor="ctr" anchorCtr="1"/>
        <a:lstStyle/>
        <a:p>
          <a:pPr>
            <a:defRPr sz="15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81709850520626"/>
          <c:y val="0.11154205722556054"/>
          <c:w val="0.82251626311624537"/>
          <c:h val="0.75492232077230259"/>
        </c:manualLayout>
      </c:layout>
      <c:scatterChart>
        <c:scatterStyle val="lineMarker"/>
        <c:varyColors val="0"/>
        <c:ser>
          <c:idx val="0"/>
          <c:order val="0"/>
          <c:tx>
            <c:strRef>
              <c:f>Resultados!$D$16:$D$35</c:f>
              <c:strCache>
                <c:ptCount val="20"/>
                <c:pt idx="0">
                  <c:v>TR-1a</c:v>
                </c:pt>
                <c:pt idx="1">
                  <c:v>TR-1b</c:v>
                </c:pt>
                <c:pt idx="2">
                  <c:v>TR-1c</c:v>
                </c:pt>
                <c:pt idx="3">
                  <c:v>TR-2</c:v>
                </c:pt>
                <c:pt idx="4">
                  <c:v>TR-3</c:v>
                </c:pt>
                <c:pt idx="5">
                  <c:v>TR-4</c:v>
                </c:pt>
                <c:pt idx="6">
                  <c:v>TR-5</c:v>
                </c:pt>
                <c:pt idx="7">
                  <c:v>TR-6</c:v>
                </c:pt>
                <c:pt idx="8">
                  <c:v>TR-7</c:v>
                </c:pt>
                <c:pt idx="9">
                  <c:v>TR-8a</c:v>
                </c:pt>
                <c:pt idx="10">
                  <c:v>TR-8b</c:v>
                </c:pt>
                <c:pt idx="11">
                  <c:v>TR-9</c:v>
                </c:pt>
                <c:pt idx="12">
                  <c:v>TR-10</c:v>
                </c:pt>
                <c:pt idx="13">
                  <c:v>TR-11a</c:v>
                </c:pt>
                <c:pt idx="14">
                  <c:v>TR-11b</c:v>
                </c:pt>
                <c:pt idx="15">
                  <c:v>TR-12</c:v>
                </c:pt>
                <c:pt idx="16">
                  <c:v>TR-13</c:v>
                </c:pt>
                <c:pt idx="17">
                  <c:v>TR-14</c:v>
                </c:pt>
                <c:pt idx="18">
                  <c:v>TR-15</c:v>
                </c:pt>
                <c:pt idx="19">
                  <c:v>TR-16</c:v>
                </c:pt>
              </c:strCache>
            </c:strRef>
          </c:tx>
          <c:spPr>
            <a:ln w="25400" cap="rnd">
              <a:noFill/>
              <a:round/>
            </a:ln>
            <a:effectLst/>
          </c:spPr>
          <c:marker>
            <c:symbol val="circle"/>
            <c:size val="5"/>
            <c:spPr>
              <a:solidFill>
                <a:schemeClr val="accent1"/>
              </a:solidFill>
              <a:ln w="47625">
                <a:solidFill>
                  <a:schemeClr val="accent1"/>
                </a:solidFill>
              </a:ln>
              <a:effectLst/>
            </c:spPr>
          </c:marker>
          <c:dLbls>
            <c:dLbl>
              <c:idx val="0"/>
              <c:tx>
                <c:rich>
                  <a:bodyPr/>
                  <a:lstStyle/>
                  <a:p>
                    <a:fld id="{487E63A8-6BC3-4AB2-B3FC-337E741AE4E4}" type="CELLRANGE">
                      <a:rPr lang="en-U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3D5-45EB-BCDA-2416ED7ECB72}"/>
                </c:ext>
              </c:extLst>
            </c:dLbl>
            <c:dLbl>
              <c:idx val="1"/>
              <c:tx>
                <c:rich>
                  <a:bodyPr/>
                  <a:lstStyle/>
                  <a:p>
                    <a:fld id="{9673DE0D-79D2-48CB-8B79-7E57590C3049}"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3D5-45EB-BCDA-2416ED7ECB72}"/>
                </c:ext>
              </c:extLst>
            </c:dLbl>
            <c:dLbl>
              <c:idx val="2"/>
              <c:tx>
                <c:rich>
                  <a:bodyPr/>
                  <a:lstStyle/>
                  <a:p>
                    <a:fld id="{351E14E2-3271-47AE-A07D-15CA20B44685}"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73D5-45EB-BCDA-2416ED7ECB72}"/>
                </c:ext>
              </c:extLst>
            </c:dLbl>
            <c:dLbl>
              <c:idx val="3"/>
              <c:tx>
                <c:rich>
                  <a:bodyPr/>
                  <a:lstStyle/>
                  <a:p>
                    <a:fld id="{BE02A229-2684-4AC6-8701-F17ECB9F668A}"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3D5-45EB-BCDA-2416ED7ECB72}"/>
                </c:ext>
              </c:extLst>
            </c:dLbl>
            <c:dLbl>
              <c:idx val="4"/>
              <c:tx>
                <c:rich>
                  <a:bodyPr/>
                  <a:lstStyle/>
                  <a:p>
                    <a:fld id="{96A39405-5B3C-4289-B24D-7D40A03A97EF}"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73D5-45EB-BCDA-2416ED7ECB72}"/>
                </c:ext>
              </c:extLst>
            </c:dLbl>
            <c:dLbl>
              <c:idx val="5"/>
              <c:tx>
                <c:rich>
                  <a:bodyPr/>
                  <a:lstStyle/>
                  <a:p>
                    <a:fld id="{D06612A2-2ED4-4169-8F0F-B092A8B7F3CF}"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3D5-45EB-BCDA-2416ED7ECB72}"/>
                </c:ext>
              </c:extLst>
            </c:dLbl>
            <c:dLbl>
              <c:idx val="6"/>
              <c:tx>
                <c:rich>
                  <a:bodyPr/>
                  <a:lstStyle/>
                  <a:p>
                    <a:fld id="{9DF014C3-42D3-49C0-BF1D-847A2B8E75EA}"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73D5-45EB-BCDA-2416ED7ECB72}"/>
                </c:ext>
              </c:extLst>
            </c:dLbl>
            <c:dLbl>
              <c:idx val="7"/>
              <c:tx>
                <c:rich>
                  <a:bodyPr/>
                  <a:lstStyle/>
                  <a:p>
                    <a:fld id="{1ECEA35B-1BC0-4728-8810-C8990DC5EB8E}"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3D5-45EB-BCDA-2416ED7ECB72}"/>
                </c:ext>
              </c:extLst>
            </c:dLbl>
            <c:dLbl>
              <c:idx val="8"/>
              <c:tx>
                <c:rich>
                  <a:bodyPr/>
                  <a:lstStyle/>
                  <a:p>
                    <a:fld id="{536E9112-7477-4122-A96F-8554E59444A7}"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3D5-45EB-BCDA-2416ED7ECB72}"/>
                </c:ext>
              </c:extLst>
            </c:dLbl>
            <c:dLbl>
              <c:idx val="9"/>
              <c:tx>
                <c:rich>
                  <a:bodyPr/>
                  <a:lstStyle/>
                  <a:p>
                    <a:fld id="{ACB190FC-F256-414D-A1FD-D1073C577008}"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3D5-45EB-BCDA-2416ED7ECB72}"/>
                </c:ext>
              </c:extLst>
            </c:dLbl>
            <c:dLbl>
              <c:idx val="10"/>
              <c:tx>
                <c:rich>
                  <a:bodyPr/>
                  <a:lstStyle/>
                  <a:p>
                    <a:fld id="{89A702D8-CBFC-4409-911D-C86B0BDFBDFF}"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73D5-45EB-BCDA-2416ED7ECB72}"/>
                </c:ext>
              </c:extLst>
            </c:dLbl>
            <c:dLbl>
              <c:idx val="11"/>
              <c:tx>
                <c:rich>
                  <a:bodyPr/>
                  <a:lstStyle/>
                  <a:p>
                    <a:fld id="{348F0C48-8BA0-4AA8-A0AF-C3CCEA0505D1}"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73D5-45EB-BCDA-2416ED7ECB72}"/>
                </c:ext>
              </c:extLst>
            </c:dLbl>
            <c:dLbl>
              <c:idx val="12"/>
              <c:tx>
                <c:rich>
                  <a:bodyPr/>
                  <a:lstStyle/>
                  <a:p>
                    <a:fld id="{2FABDB66-7B6B-4480-85AD-76E24C05CFB4}"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73D5-45EB-BCDA-2416ED7ECB72}"/>
                </c:ext>
              </c:extLst>
            </c:dLbl>
            <c:dLbl>
              <c:idx val="13"/>
              <c:tx>
                <c:rich>
                  <a:bodyPr/>
                  <a:lstStyle/>
                  <a:p>
                    <a:fld id="{F549A9B3-9C7C-4E47-8253-FAE19B510566}"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73D5-45EB-BCDA-2416ED7ECB72}"/>
                </c:ext>
              </c:extLst>
            </c:dLbl>
            <c:dLbl>
              <c:idx val="14"/>
              <c:tx>
                <c:rich>
                  <a:bodyPr/>
                  <a:lstStyle/>
                  <a:p>
                    <a:fld id="{B7BF54F8-ABDE-45F5-9590-376928DF26FA}"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3D5-45EB-BCDA-2416ED7ECB72}"/>
                </c:ext>
              </c:extLst>
            </c:dLbl>
            <c:dLbl>
              <c:idx val="15"/>
              <c:tx>
                <c:rich>
                  <a:bodyPr/>
                  <a:lstStyle/>
                  <a:p>
                    <a:fld id="{A2FA1A61-3D8D-4321-A209-346A10D2C2C1}"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3D5-45EB-BCDA-2416ED7ECB72}"/>
                </c:ext>
              </c:extLst>
            </c:dLbl>
            <c:dLbl>
              <c:idx val="16"/>
              <c:tx>
                <c:rich>
                  <a:bodyPr/>
                  <a:lstStyle/>
                  <a:p>
                    <a:fld id="{BA86362F-6F45-4E74-9319-AC5165412737}"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3D5-45EB-BCDA-2416ED7ECB72}"/>
                </c:ext>
              </c:extLst>
            </c:dLbl>
            <c:dLbl>
              <c:idx val="17"/>
              <c:tx>
                <c:rich>
                  <a:bodyPr/>
                  <a:lstStyle/>
                  <a:p>
                    <a:fld id="{1A5DBFD6-B7A5-4D7A-85F0-A3894918EFB1}"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73D5-45EB-BCDA-2416ED7ECB72}"/>
                </c:ext>
              </c:extLst>
            </c:dLbl>
            <c:dLbl>
              <c:idx val="18"/>
              <c:tx>
                <c:rich>
                  <a:bodyPr/>
                  <a:lstStyle/>
                  <a:p>
                    <a:fld id="{988F4DF5-1636-46CE-B11A-A3E0D106AE0B}"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3D5-45EB-BCDA-2416ED7ECB72}"/>
                </c:ext>
              </c:extLst>
            </c:dLbl>
            <c:dLbl>
              <c:idx val="19"/>
              <c:tx>
                <c:rich>
                  <a:bodyPr/>
                  <a:lstStyle/>
                  <a:p>
                    <a:fld id="{014D77A3-A56A-4B5D-9FA2-97AA68A185AE}"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73D5-45EB-BCDA-2416ED7ECB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Resultados!$F$16:$F$35</c:f>
              <c:numCache>
                <c:formatCode>0.00</c:formatCode>
                <c:ptCount val="20"/>
                <c:pt idx="0">
                  <c:v>0.19999999999999998</c:v>
                </c:pt>
                <c:pt idx="1">
                  <c:v>0.19999999999999998</c:v>
                </c:pt>
                <c:pt idx="2">
                  <c:v>0.19999999999999998</c:v>
                </c:pt>
                <c:pt idx="3">
                  <c:v>0.19999999999999998</c:v>
                </c:pt>
                <c:pt idx="4">
                  <c:v>0.19999999999999998</c:v>
                </c:pt>
                <c:pt idx="5">
                  <c:v>0.19999999999999998</c:v>
                </c:pt>
                <c:pt idx="6">
                  <c:v>0.19999999999999998</c:v>
                </c:pt>
                <c:pt idx="7">
                  <c:v>0.19999999999999998</c:v>
                </c:pt>
                <c:pt idx="8">
                  <c:v>0.19999999999999998</c:v>
                </c:pt>
                <c:pt idx="9">
                  <c:v>0.19999999999999998</c:v>
                </c:pt>
                <c:pt idx="10">
                  <c:v>0.19999999999999998</c:v>
                </c:pt>
                <c:pt idx="11">
                  <c:v>0.19999999999999998</c:v>
                </c:pt>
                <c:pt idx="12">
                  <c:v>0.19999999999999998</c:v>
                </c:pt>
                <c:pt idx="13">
                  <c:v>0.19999999999999998</c:v>
                </c:pt>
                <c:pt idx="14">
                  <c:v>0.19999999999999998</c:v>
                </c:pt>
                <c:pt idx="15">
                  <c:v>0.19999999999999998</c:v>
                </c:pt>
                <c:pt idx="16">
                  <c:v>0.19999999999999998</c:v>
                </c:pt>
                <c:pt idx="17">
                  <c:v>0.19999999999999998</c:v>
                </c:pt>
                <c:pt idx="18">
                  <c:v>0.19999999999999998</c:v>
                </c:pt>
                <c:pt idx="19">
                  <c:v>0.19999999999999998</c:v>
                </c:pt>
              </c:numCache>
            </c:numRef>
          </c:xVal>
          <c:yVal>
            <c:numRef>
              <c:f>Resultados!$G$16:$G$35</c:f>
              <c:numCache>
                <c:formatCode>0.00</c:formatCode>
                <c:ptCount val="20"/>
                <c:pt idx="0">
                  <c:v>0.19999999999999998</c:v>
                </c:pt>
                <c:pt idx="1">
                  <c:v>0.19999999999999998</c:v>
                </c:pt>
                <c:pt idx="2">
                  <c:v>0.19999999999999998</c:v>
                </c:pt>
                <c:pt idx="3">
                  <c:v>0.19999999999999998</c:v>
                </c:pt>
                <c:pt idx="4">
                  <c:v>0.15000000000000002</c:v>
                </c:pt>
                <c:pt idx="5">
                  <c:v>0.19999999999999998</c:v>
                </c:pt>
                <c:pt idx="6">
                  <c:v>0.19999999999999998</c:v>
                </c:pt>
                <c:pt idx="7">
                  <c:v>0.19999999999999998</c:v>
                </c:pt>
                <c:pt idx="8">
                  <c:v>0.19999999999999998</c:v>
                </c:pt>
                <c:pt idx="9">
                  <c:v>0.19999999999999998</c:v>
                </c:pt>
                <c:pt idx="10">
                  <c:v>0.19999999999999998</c:v>
                </c:pt>
                <c:pt idx="11">
                  <c:v>0.19999999999999998</c:v>
                </c:pt>
                <c:pt idx="12">
                  <c:v>0.19999999999999998</c:v>
                </c:pt>
                <c:pt idx="13">
                  <c:v>0.19999999999999998</c:v>
                </c:pt>
                <c:pt idx="14">
                  <c:v>0.19999999999999998</c:v>
                </c:pt>
                <c:pt idx="15">
                  <c:v>0.19999999999999998</c:v>
                </c:pt>
                <c:pt idx="16">
                  <c:v>0.19999999999999998</c:v>
                </c:pt>
                <c:pt idx="17">
                  <c:v>0.19999999999999998</c:v>
                </c:pt>
                <c:pt idx="18">
                  <c:v>0.19999999999999998</c:v>
                </c:pt>
                <c:pt idx="19">
                  <c:v>0.19999999999999998</c:v>
                </c:pt>
              </c:numCache>
            </c:numRef>
          </c:yVal>
          <c:smooth val="0"/>
          <c:extLst>
            <c:ext xmlns:c15="http://schemas.microsoft.com/office/drawing/2012/chart" uri="{02D57815-91ED-43cb-92C2-25804820EDAC}">
              <c15:datalabelsRange>
                <c15:f>Resultados!$D$16:$D$35</c15:f>
                <c15:dlblRangeCache>
                  <c:ptCount val="20"/>
                  <c:pt idx="0">
                    <c:v>TR-1a</c:v>
                  </c:pt>
                  <c:pt idx="1">
                    <c:v>TR-1b</c:v>
                  </c:pt>
                  <c:pt idx="2">
                    <c:v>TR-1c</c:v>
                  </c:pt>
                  <c:pt idx="3">
                    <c:v>TR-2</c:v>
                  </c:pt>
                  <c:pt idx="4">
                    <c:v>TR-3</c:v>
                  </c:pt>
                  <c:pt idx="5">
                    <c:v>TR-4</c:v>
                  </c:pt>
                  <c:pt idx="6">
                    <c:v>TR-5</c:v>
                  </c:pt>
                  <c:pt idx="7">
                    <c:v>TR-6</c:v>
                  </c:pt>
                  <c:pt idx="8">
                    <c:v>TR-7</c:v>
                  </c:pt>
                  <c:pt idx="9">
                    <c:v>TR-8a</c:v>
                  </c:pt>
                  <c:pt idx="10">
                    <c:v>TR-8b</c:v>
                  </c:pt>
                  <c:pt idx="11">
                    <c:v>TR-9</c:v>
                  </c:pt>
                  <c:pt idx="12">
                    <c:v>TR-10</c:v>
                  </c:pt>
                  <c:pt idx="13">
                    <c:v>TR-11a</c:v>
                  </c:pt>
                  <c:pt idx="14">
                    <c:v>TR-11b</c:v>
                  </c:pt>
                  <c:pt idx="15">
                    <c:v>TR-12</c:v>
                  </c:pt>
                  <c:pt idx="16">
                    <c:v>TR-13</c:v>
                  </c:pt>
                  <c:pt idx="17">
                    <c:v>TR-14</c:v>
                  </c:pt>
                  <c:pt idx="18">
                    <c:v>TR-15</c:v>
                  </c:pt>
                  <c:pt idx="19">
                    <c:v>TR-16</c:v>
                  </c:pt>
                </c15:dlblRangeCache>
              </c15:datalabelsRange>
            </c:ext>
            <c:ext xmlns:c16="http://schemas.microsoft.com/office/drawing/2014/chart" uri="{C3380CC4-5D6E-409C-BE32-E72D297353CC}">
              <c16:uniqueId val="{00000011-73D5-45EB-BCDA-2416ED7ECB72}"/>
            </c:ext>
          </c:extLst>
        </c:ser>
        <c:dLbls>
          <c:dLblPos val="t"/>
          <c:showLegendKey val="0"/>
          <c:showVal val="1"/>
          <c:showCatName val="0"/>
          <c:showSerName val="0"/>
          <c:showPercent val="0"/>
          <c:showBubbleSize val="0"/>
        </c:dLbls>
        <c:axId val="543784927"/>
        <c:axId val="543791999"/>
      </c:scatterChart>
      <c:valAx>
        <c:axId val="543784927"/>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s-ES" sz="1100"/>
                  <a:t>Probabilidad</a:t>
                </a:r>
                <a:r>
                  <a:rPr lang="es-ES" sz="1100" baseline="0"/>
                  <a:t> de ocurrencia</a:t>
                </a:r>
                <a:endParaRPr lang="es-ES"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ES"/>
          </a:p>
        </c:txPr>
        <c:crossAx val="543791999"/>
        <c:crosses val="autoZero"/>
        <c:crossBetween val="midCat"/>
        <c:majorUnit val="1"/>
        <c:minorUnit val="0.5"/>
      </c:valAx>
      <c:valAx>
        <c:axId val="543791999"/>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r>
                  <a:rPr lang="es-ES" sz="1500"/>
                  <a:t>Severidad</a:t>
                </a:r>
              </a:p>
            </c:rich>
          </c:tx>
          <c:overlay val="0"/>
          <c:spPr>
            <a:noFill/>
            <a:ln>
              <a:noFill/>
            </a:ln>
            <a:effectLst/>
          </c:spPr>
          <c:txPr>
            <a:bodyPr rot="-54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crossAx val="543784927"/>
        <c:crosses val="autoZero"/>
        <c:crossBetween val="midCat"/>
        <c:majorUnit val="1"/>
      </c:valAx>
      <c:spPr>
        <a:blipFill dpi="0" rotWithShape="1">
          <a:blip xmlns:r="http://schemas.openxmlformats.org/officeDocument/2006/relationships" r:embed="rId3"/>
          <a:srcRect/>
          <a:stretch>
            <a:fillRect/>
          </a:stretch>
        </a:blip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1" i="0" u="none" strike="noStrike" kern="1200" spc="0" baseline="0">
                <a:solidFill>
                  <a:schemeClr val="tx1">
                    <a:lumMod val="65000"/>
                    <a:lumOff val="35000"/>
                  </a:schemeClr>
                </a:solidFill>
                <a:latin typeface="+mn-lt"/>
                <a:ea typeface="+mn-ea"/>
                <a:cs typeface="+mn-cs"/>
              </a:defRPr>
            </a:pPr>
            <a:r>
              <a:rPr lang="en-US" sz="1500" b="1"/>
              <a:t>RIESGOS</a:t>
            </a:r>
            <a:r>
              <a:rPr lang="en-US" sz="1500" b="1" baseline="0"/>
              <a:t> TRANSICIONALES (promedio)</a:t>
            </a:r>
            <a:endParaRPr lang="en-US" sz="1500" b="1"/>
          </a:p>
        </c:rich>
      </c:tx>
      <c:layout>
        <c:manualLayout>
          <c:xMode val="edge"/>
          <c:yMode val="edge"/>
          <c:x val="0.31741407508690517"/>
          <c:y val="3.2161418497717524E-2"/>
        </c:manualLayout>
      </c:layout>
      <c:overlay val="0"/>
      <c:spPr>
        <a:noFill/>
        <a:ln>
          <a:noFill/>
        </a:ln>
        <a:effectLst/>
      </c:spPr>
      <c:txPr>
        <a:bodyPr rot="0" spcFirstLastPara="1" vertOverflow="ellipsis" vert="horz" wrap="square" anchor="ctr" anchorCtr="1"/>
        <a:lstStyle/>
        <a:p>
          <a:pPr>
            <a:defRPr sz="15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81709850520626"/>
          <c:y val="0.11154205722556054"/>
          <c:w val="0.82251626311624537"/>
          <c:h val="0.75492232077230259"/>
        </c:manualLayout>
      </c:layout>
      <c:scatterChart>
        <c:scatterStyle val="lineMarker"/>
        <c:varyColors val="0"/>
        <c:ser>
          <c:idx val="0"/>
          <c:order val="0"/>
          <c:tx>
            <c:strRef>
              <c:f>Resultados!$C$43:$C$46</c:f>
              <c:strCache>
                <c:ptCount val="4"/>
                <c:pt idx="0">
                  <c:v>Políticos y legales</c:v>
                </c:pt>
                <c:pt idx="1">
                  <c:v>Tecnológicos</c:v>
                </c:pt>
                <c:pt idx="2">
                  <c:v>Mercado</c:v>
                </c:pt>
                <c:pt idx="3">
                  <c:v>Reputacionales</c:v>
                </c:pt>
              </c:strCache>
            </c:strRef>
          </c:tx>
          <c:spPr>
            <a:ln w="25400" cap="rnd">
              <a:noFill/>
              <a:round/>
            </a:ln>
            <a:effectLst/>
          </c:spPr>
          <c:marker>
            <c:symbol val="circle"/>
            <c:size val="5"/>
            <c:spPr>
              <a:solidFill>
                <a:schemeClr val="accent1"/>
              </a:solidFill>
              <a:ln w="47625">
                <a:solidFill>
                  <a:schemeClr val="accent1"/>
                </a:solidFill>
              </a:ln>
              <a:effectLst/>
            </c:spPr>
          </c:marker>
          <c:dLbls>
            <c:dLbl>
              <c:idx val="0"/>
              <c:tx>
                <c:rich>
                  <a:bodyPr/>
                  <a:lstStyle/>
                  <a:p>
                    <a:fld id="{D4D9B9E5-7A45-47CB-949D-AF6769F5D024}" type="CELLRANGE">
                      <a:rPr lang="en-U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8E5-4F2D-A764-FE4D20DE568E}"/>
                </c:ext>
              </c:extLst>
            </c:dLbl>
            <c:dLbl>
              <c:idx val="1"/>
              <c:tx>
                <c:rich>
                  <a:bodyPr/>
                  <a:lstStyle/>
                  <a:p>
                    <a:fld id="{D1413750-F1B2-4476-8A7D-F70329AFB564}"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08E5-4F2D-A764-FE4D20DE568E}"/>
                </c:ext>
              </c:extLst>
            </c:dLbl>
            <c:dLbl>
              <c:idx val="2"/>
              <c:tx>
                <c:rich>
                  <a:bodyPr/>
                  <a:lstStyle/>
                  <a:p>
                    <a:fld id="{8A3D7DF2-59BF-4D5E-A295-9A0A29B3E121}"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8E5-4F2D-A764-FE4D20DE568E}"/>
                </c:ext>
              </c:extLst>
            </c:dLbl>
            <c:dLbl>
              <c:idx val="3"/>
              <c:tx>
                <c:rich>
                  <a:bodyPr/>
                  <a:lstStyle/>
                  <a:p>
                    <a:fld id="{F91F64BB-1A47-4FFB-BEB3-F5D22C49177F}" type="CELLRANGE">
                      <a:rPr lang="es-ES"/>
                      <a:pPr/>
                      <a:t>[CELLRANGE]</a:t>
                    </a:fld>
                    <a:endParaRPr lang="es-ES"/>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8E5-4F2D-A764-FE4D20DE56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Resultados!$D$43:$D$46</c:f>
              <c:numCache>
                <c:formatCode>0.00</c:formatCode>
                <c:ptCount val="4"/>
                <c:pt idx="0">
                  <c:v>0.19999999999999998</c:v>
                </c:pt>
                <c:pt idx="1">
                  <c:v>0.19999999999999998</c:v>
                </c:pt>
                <c:pt idx="2">
                  <c:v>0.19999999999999998</c:v>
                </c:pt>
                <c:pt idx="3">
                  <c:v>0.19999999999999998</c:v>
                </c:pt>
              </c:numCache>
            </c:numRef>
          </c:xVal>
          <c:yVal>
            <c:numRef>
              <c:f>Resultados!$E$43:$E$46</c:f>
              <c:numCache>
                <c:formatCode>0.00</c:formatCode>
                <c:ptCount val="4"/>
                <c:pt idx="0">
                  <c:v>0.19166666666666665</c:v>
                </c:pt>
                <c:pt idx="1">
                  <c:v>0.19999999999999998</c:v>
                </c:pt>
                <c:pt idx="2">
                  <c:v>0.19999999999999998</c:v>
                </c:pt>
                <c:pt idx="3">
                  <c:v>0.19999999999999998</c:v>
                </c:pt>
              </c:numCache>
            </c:numRef>
          </c:yVal>
          <c:smooth val="0"/>
          <c:extLst>
            <c:ext xmlns:c15="http://schemas.microsoft.com/office/drawing/2012/chart" uri="{02D57815-91ED-43cb-92C2-25804820EDAC}">
              <c15:datalabelsRange>
                <c15:f>Resultados!$C$43:$C$46</c15:f>
                <c15:dlblRangeCache>
                  <c:ptCount val="4"/>
                  <c:pt idx="0">
                    <c:v>Políticos y legales</c:v>
                  </c:pt>
                  <c:pt idx="1">
                    <c:v>Tecnológicos</c:v>
                  </c:pt>
                  <c:pt idx="2">
                    <c:v>Mercado</c:v>
                  </c:pt>
                  <c:pt idx="3">
                    <c:v>Reputacionales</c:v>
                  </c:pt>
                </c15:dlblRangeCache>
              </c15:datalabelsRange>
            </c:ext>
            <c:ext xmlns:c16="http://schemas.microsoft.com/office/drawing/2014/chart" uri="{C3380CC4-5D6E-409C-BE32-E72D297353CC}">
              <c16:uniqueId val="{00000014-08E5-4F2D-A764-FE4D20DE568E}"/>
            </c:ext>
          </c:extLst>
        </c:ser>
        <c:dLbls>
          <c:dLblPos val="t"/>
          <c:showLegendKey val="0"/>
          <c:showVal val="1"/>
          <c:showCatName val="0"/>
          <c:showSerName val="0"/>
          <c:showPercent val="0"/>
          <c:showBubbleSize val="0"/>
        </c:dLbls>
        <c:axId val="543784927"/>
        <c:axId val="543791999"/>
      </c:scatterChart>
      <c:valAx>
        <c:axId val="543784927"/>
        <c:scaling>
          <c:orientation val="minMax"/>
          <c:max val="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s-ES" sz="1100"/>
                  <a:t>Probabilidad</a:t>
                </a:r>
                <a:r>
                  <a:rPr lang="es-ES" sz="1100" baseline="0"/>
                  <a:t> de ocurrencia</a:t>
                </a:r>
                <a:endParaRPr lang="es-ES" sz="1100"/>
              </a:p>
            </c:rich>
          </c:tx>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ES"/>
          </a:p>
        </c:txPr>
        <c:crossAx val="543791999"/>
        <c:crosses val="autoZero"/>
        <c:crossBetween val="midCat"/>
        <c:majorUnit val="1"/>
        <c:minorUnit val="0.5"/>
      </c:valAx>
      <c:valAx>
        <c:axId val="543791999"/>
        <c:scaling>
          <c:orientation val="minMax"/>
          <c:max val="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r>
                  <a:rPr lang="es-ES" sz="1500"/>
                  <a:t>Severidad</a:t>
                </a:r>
              </a:p>
            </c:rich>
          </c:tx>
          <c:overlay val="0"/>
          <c:spPr>
            <a:noFill/>
            <a:ln>
              <a:noFill/>
            </a:ln>
            <a:effectLst/>
          </c:spPr>
          <c:txPr>
            <a:bodyPr rot="-5400000" spcFirstLastPara="1" vertOverflow="ellipsis" vert="horz" wrap="square" anchor="ctr" anchorCtr="1"/>
            <a:lstStyle/>
            <a:p>
              <a:pPr>
                <a:defRPr sz="15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ES"/>
          </a:p>
        </c:txPr>
        <c:crossAx val="543784927"/>
        <c:crosses val="autoZero"/>
        <c:crossBetween val="midCat"/>
        <c:majorUnit val="1"/>
      </c:valAx>
      <c:spPr>
        <a:blipFill dpi="0" rotWithShape="1">
          <a:blip xmlns:r="http://schemas.openxmlformats.org/officeDocument/2006/relationships" r:embed="rId3"/>
          <a:srcRect/>
          <a:stretch>
            <a:fillRect/>
          </a:stretch>
        </a:blip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82550</xdr:colOff>
      <xdr:row>0</xdr:row>
      <xdr:rowOff>101600</xdr:rowOff>
    </xdr:from>
    <xdr:to>
      <xdr:col>4</xdr:col>
      <xdr:colOff>243393</xdr:colOff>
      <xdr:row>5</xdr:row>
      <xdr:rowOff>3175</xdr:rowOff>
    </xdr:to>
    <xdr:pic>
      <xdr:nvPicPr>
        <xdr:cNvPr id="6" name="Imagen 5" descr="Escenarios climáticos en Euskadi y series de datos">
          <a:extLst>
            <a:ext uri="{FF2B5EF4-FFF2-40B4-BE49-F238E27FC236}">
              <a16:creationId xmlns:a16="http://schemas.microsoft.com/office/drawing/2014/main" id="{5F8C50AE-EAD3-C84D-B17A-7E9A61D835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9250" y="101600"/>
          <a:ext cx="2561143" cy="822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82550</xdr:colOff>
      <xdr:row>0</xdr:row>
      <xdr:rowOff>101600</xdr:rowOff>
    </xdr:from>
    <xdr:to>
      <xdr:col>2</xdr:col>
      <xdr:colOff>129093</xdr:colOff>
      <xdr:row>5</xdr:row>
      <xdr:rowOff>3175</xdr:rowOff>
    </xdr:to>
    <xdr:pic>
      <xdr:nvPicPr>
        <xdr:cNvPr id="2" name="Imagen 1" descr="Escenarios climáticos en Euskadi y series de datos">
          <a:extLst>
            <a:ext uri="{FF2B5EF4-FFF2-40B4-BE49-F238E27FC236}">
              <a16:creationId xmlns:a16="http://schemas.microsoft.com/office/drawing/2014/main" id="{17552340-6218-4C40-AD75-B3C355CD4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725" y="101600"/>
          <a:ext cx="2446843" cy="854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38</xdr:col>
      <xdr:colOff>664029</xdr:colOff>
      <xdr:row>0</xdr:row>
      <xdr:rowOff>148589</xdr:rowOff>
    </xdr:from>
    <xdr:to>
      <xdr:col>41</xdr:col>
      <xdr:colOff>648607</xdr:colOff>
      <xdr:row>6</xdr:row>
      <xdr:rowOff>136442</xdr:rowOff>
    </xdr:to>
    <xdr:pic>
      <xdr:nvPicPr>
        <xdr:cNvPr id="5" name="Imagen 4">
          <a:extLst>
            <a:ext uri="{FF2B5EF4-FFF2-40B4-BE49-F238E27FC236}">
              <a16:creationId xmlns:a16="http://schemas.microsoft.com/office/drawing/2014/main" id="{07DF0836-5102-AC9D-5E48-AF8C2C6E8FD7}"/>
            </a:ext>
          </a:extLst>
        </xdr:cNvPr>
        <xdr:cNvPicPr>
          <a:picLocks noChangeAspect="1"/>
        </xdr:cNvPicPr>
      </xdr:nvPicPr>
      <xdr:blipFill>
        <a:blip xmlns:r="http://schemas.openxmlformats.org/officeDocument/2006/relationships" r:embed="rId1"/>
        <a:stretch>
          <a:fillRect/>
        </a:stretch>
      </xdr:blipFill>
      <xdr:spPr>
        <a:xfrm>
          <a:off x="47584179" y="148589"/>
          <a:ext cx="2270578" cy="1188003"/>
        </a:xfrm>
        <a:prstGeom prst="rect">
          <a:avLst/>
        </a:prstGeom>
      </xdr:spPr>
    </xdr:pic>
    <xdr:clientData/>
  </xdr:twoCellAnchor>
  <xdr:twoCellAnchor editAs="oneCell">
    <xdr:from>
      <xdr:col>37</xdr:col>
      <xdr:colOff>876300</xdr:colOff>
      <xdr:row>0</xdr:row>
      <xdr:rowOff>19050</xdr:rowOff>
    </xdr:from>
    <xdr:to>
      <xdr:col>38</xdr:col>
      <xdr:colOff>424445</xdr:colOff>
      <xdr:row>7</xdr:row>
      <xdr:rowOff>10263</xdr:rowOff>
    </xdr:to>
    <xdr:pic>
      <xdr:nvPicPr>
        <xdr:cNvPr id="6" name="Imagen 5">
          <a:extLst>
            <a:ext uri="{FF2B5EF4-FFF2-40B4-BE49-F238E27FC236}">
              <a16:creationId xmlns:a16="http://schemas.microsoft.com/office/drawing/2014/main" id="{C0BC6444-3319-C841-EB5D-7DAFE24BC299}"/>
            </a:ext>
          </a:extLst>
        </xdr:cNvPr>
        <xdr:cNvPicPr>
          <a:picLocks noChangeAspect="1"/>
        </xdr:cNvPicPr>
      </xdr:nvPicPr>
      <xdr:blipFill>
        <a:blip xmlns:r="http://schemas.openxmlformats.org/officeDocument/2006/relationships" r:embed="rId2"/>
        <a:stretch>
          <a:fillRect/>
        </a:stretch>
      </xdr:blipFill>
      <xdr:spPr>
        <a:xfrm>
          <a:off x="44634150" y="19050"/>
          <a:ext cx="2710445" cy="1381863"/>
        </a:xfrm>
        <a:prstGeom prst="rect">
          <a:avLst/>
        </a:prstGeom>
      </xdr:spPr>
    </xdr:pic>
    <xdr:clientData/>
  </xdr:twoCellAnchor>
  <xdr:twoCellAnchor editAs="oneCell">
    <xdr:from>
      <xdr:col>1</xdr:col>
      <xdr:colOff>22412</xdr:colOff>
      <xdr:row>1</xdr:row>
      <xdr:rowOff>123265</xdr:rowOff>
    </xdr:from>
    <xdr:to>
      <xdr:col>3</xdr:col>
      <xdr:colOff>1053728</xdr:colOff>
      <xdr:row>6</xdr:row>
      <xdr:rowOff>1110</xdr:rowOff>
    </xdr:to>
    <xdr:pic>
      <xdr:nvPicPr>
        <xdr:cNvPr id="2" name="Imagen 1" descr="Escenarios climáticos en Euskadi y series de datos">
          <a:extLst>
            <a:ext uri="{FF2B5EF4-FFF2-40B4-BE49-F238E27FC236}">
              <a16:creationId xmlns:a16="http://schemas.microsoft.com/office/drawing/2014/main" id="{FADE8739-5002-411A-8F4B-F2F7B930E3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0147" y="313765"/>
          <a:ext cx="2446843"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190501</xdr:colOff>
      <xdr:row>14</xdr:row>
      <xdr:rowOff>152400</xdr:rowOff>
    </xdr:from>
    <xdr:to>
      <xdr:col>15</xdr:col>
      <xdr:colOff>281940</xdr:colOff>
      <xdr:row>32</xdr:row>
      <xdr:rowOff>89310</xdr:rowOff>
    </xdr:to>
    <xdr:graphicFrame macro="">
      <xdr:nvGraphicFramePr>
        <xdr:cNvPr id="2" name="Gráfico 1">
          <a:extLst>
            <a:ext uri="{FF2B5EF4-FFF2-40B4-BE49-F238E27FC236}">
              <a16:creationId xmlns:a16="http://schemas.microsoft.com/office/drawing/2014/main" id="{4B6163A9-1133-411C-9374-740648BE19D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222250</xdr:colOff>
      <xdr:row>36</xdr:row>
      <xdr:rowOff>15875</xdr:rowOff>
    </xdr:from>
    <xdr:to>
      <xdr:col>15</xdr:col>
      <xdr:colOff>316229</xdr:colOff>
      <xdr:row>55</xdr:row>
      <xdr:rowOff>15875</xdr:rowOff>
    </xdr:to>
    <xdr:graphicFrame macro="">
      <xdr:nvGraphicFramePr>
        <xdr:cNvPr id="3" name="Gráfico 2">
          <a:extLst>
            <a:ext uri="{FF2B5EF4-FFF2-40B4-BE49-F238E27FC236}">
              <a16:creationId xmlns:a16="http://schemas.microsoft.com/office/drawing/2014/main" id="{28482CB8-2428-471F-8674-AA32FC2F2F5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xdr:row>
      <xdr:rowOff>0</xdr:rowOff>
    </xdr:from>
    <xdr:to>
      <xdr:col>2</xdr:col>
      <xdr:colOff>955116</xdr:colOff>
      <xdr:row>5</xdr:row>
      <xdr:rowOff>125495</xdr:rowOff>
    </xdr:to>
    <xdr:pic>
      <xdr:nvPicPr>
        <xdr:cNvPr id="5" name="Imagen 4" descr="Escenarios climáticos en Euskadi y series de datos">
          <a:extLst>
            <a:ext uri="{FF2B5EF4-FFF2-40B4-BE49-F238E27FC236}">
              <a16:creationId xmlns:a16="http://schemas.microsoft.com/office/drawing/2014/main" id="{62E2C22D-D972-4C9A-BB4B-40B7CB1B3F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0500"/>
          <a:ext cx="2479116" cy="887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193116</xdr:colOff>
      <xdr:row>5</xdr:row>
      <xdr:rowOff>125495</xdr:rowOff>
    </xdr:to>
    <xdr:pic>
      <xdr:nvPicPr>
        <xdr:cNvPr id="2" name="Imagen 1" descr="Escenarios climáticos en Euskadi y series de datos">
          <a:extLst>
            <a:ext uri="{FF2B5EF4-FFF2-40B4-BE49-F238E27FC236}">
              <a16:creationId xmlns:a16="http://schemas.microsoft.com/office/drawing/2014/main" id="{5AECD16D-38A3-4F18-83A7-B93C3AE9C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2479116" cy="8874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ersonal/pablo_collazo_anthesisgroup_com/Documents/Archivos%20de%20chat%20de%20Microsoft%20Teams/Climate%20Risk%20&amp;%20Opportunity%20Screening%20v2.0_COPIA.xlsx" TargetMode="External"/><Relationship Id="rId2" Type="http://schemas.openxmlformats.org/officeDocument/2006/relationships/externalLinkPath" Target="https://anthesisllc-my.sharepoint.com/personal/pablo_collazo_anthesisgroup_com/Documents/Archivos%20de%20chat%20de%20Microsoft%20Teams/Climate%20Risk%20&amp;%20Opportunity%20Screening%20v2.0_COPIA.xlsx" TargetMode="External"/><Relationship Id="rId1" Type="http://schemas.openxmlformats.org/officeDocument/2006/relationships/externalLinkPath" Target="/personal/pablo_collazo_anthesisgroup_com/Documents/Archivos%20de%20chat%20de%20Microsoft%20Teams/Climate%20Risk%20&amp;%20Opportunity%20Screening%20v2.0_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2. CRO Screening"/>
      <sheetName val="3. Climate Intelligence Tool"/>
      <sheetName val="Lists"/>
      <sheetName val="2. CRO Screening unsorte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64045-18AE-4B7E-BE79-E8BA58847BED}">
  <dimension ref="B7:N48"/>
  <sheetViews>
    <sheetView topLeftCell="A21" zoomScale="70" zoomScaleNormal="70" workbookViewId="0">
      <selection activeCell="R29" sqref="R29"/>
    </sheetView>
  </sheetViews>
  <sheetFormatPr baseColWidth="10" defaultColWidth="11.42578125" defaultRowHeight="15"/>
  <cols>
    <col min="1" max="1" width="3.85546875" style="91" customWidth="1"/>
    <col min="2" max="16384" width="11.42578125" style="91"/>
  </cols>
  <sheetData>
    <row r="7" spans="2:13">
      <c r="B7" s="312" t="s">
        <v>228</v>
      </c>
      <c r="C7" s="313"/>
      <c r="D7" s="313"/>
      <c r="E7" s="313"/>
      <c r="F7" s="313"/>
      <c r="G7" s="313"/>
      <c r="H7" s="313"/>
      <c r="I7" s="313"/>
      <c r="J7" s="313"/>
      <c r="K7" s="313"/>
      <c r="L7" s="313"/>
      <c r="M7" s="313"/>
    </row>
    <row r="8" spans="2:13" ht="15.75" thickBot="1"/>
    <row r="9" spans="2:13" ht="15.75" thickBot="1">
      <c r="B9" s="347" t="s">
        <v>78</v>
      </c>
      <c r="C9" s="348"/>
      <c r="D9" s="348"/>
      <c r="E9" s="348"/>
      <c r="F9" s="348"/>
      <c r="G9" s="348"/>
      <c r="H9" s="348"/>
      <c r="I9" s="348"/>
      <c r="J9" s="348"/>
      <c r="K9" s="348"/>
      <c r="L9" s="348"/>
      <c r="M9" s="349"/>
    </row>
    <row r="10" spans="2:13" ht="15" customHeight="1">
      <c r="B10" s="304" t="s">
        <v>237</v>
      </c>
      <c r="C10" s="305"/>
      <c r="D10" s="305"/>
      <c r="E10" s="305"/>
      <c r="F10" s="305"/>
      <c r="G10" s="305"/>
      <c r="H10" s="305"/>
      <c r="I10" s="305"/>
      <c r="J10" s="305"/>
      <c r="K10" s="305"/>
      <c r="L10" s="305"/>
      <c r="M10" s="306"/>
    </row>
    <row r="11" spans="2:13">
      <c r="B11" s="307"/>
      <c r="C11" s="303"/>
      <c r="D11" s="303"/>
      <c r="E11" s="303"/>
      <c r="F11" s="303"/>
      <c r="G11" s="303"/>
      <c r="H11" s="303"/>
      <c r="I11" s="303"/>
      <c r="J11" s="303"/>
      <c r="K11" s="303"/>
      <c r="L11" s="303"/>
      <c r="M11" s="308"/>
    </row>
    <row r="12" spans="2:13">
      <c r="B12" s="307"/>
      <c r="C12" s="303"/>
      <c r="D12" s="303"/>
      <c r="E12" s="303"/>
      <c r="F12" s="303"/>
      <c r="G12" s="303"/>
      <c r="H12" s="303"/>
      <c r="I12" s="303"/>
      <c r="J12" s="303"/>
      <c r="K12" s="303"/>
      <c r="L12" s="303"/>
      <c r="M12" s="308"/>
    </row>
    <row r="13" spans="2:13">
      <c r="B13" s="307"/>
      <c r="C13" s="303"/>
      <c r="D13" s="303"/>
      <c r="E13" s="303"/>
      <c r="F13" s="303"/>
      <c r="G13" s="303"/>
      <c r="H13" s="303"/>
      <c r="I13" s="303"/>
      <c r="J13" s="303"/>
      <c r="K13" s="303"/>
      <c r="L13" s="303"/>
      <c r="M13" s="308"/>
    </row>
    <row r="14" spans="2:13">
      <c r="B14" s="307"/>
      <c r="C14" s="303"/>
      <c r="D14" s="303"/>
      <c r="E14" s="303"/>
      <c r="F14" s="303"/>
      <c r="G14" s="303"/>
      <c r="H14" s="303"/>
      <c r="I14" s="303"/>
      <c r="J14" s="303"/>
      <c r="K14" s="303"/>
      <c r="L14" s="303"/>
      <c r="M14" s="308"/>
    </row>
    <row r="15" spans="2:13">
      <c r="B15" s="307"/>
      <c r="C15" s="303"/>
      <c r="D15" s="303"/>
      <c r="E15" s="303"/>
      <c r="F15" s="303"/>
      <c r="G15" s="303"/>
      <c r="H15" s="303"/>
      <c r="I15" s="303"/>
      <c r="J15" s="303"/>
      <c r="K15" s="303"/>
      <c r="L15" s="303"/>
      <c r="M15" s="308"/>
    </row>
    <row r="16" spans="2:13">
      <c r="B16" s="307"/>
      <c r="C16" s="303"/>
      <c r="D16" s="303"/>
      <c r="E16" s="303"/>
      <c r="F16" s="303"/>
      <c r="G16" s="303"/>
      <c r="H16" s="303"/>
      <c r="I16" s="303"/>
      <c r="J16" s="303"/>
      <c r="K16" s="303"/>
      <c r="L16" s="303"/>
      <c r="M16" s="308"/>
    </row>
    <row r="17" spans="2:14">
      <c r="B17" s="307"/>
      <c r="C17" s="303"/>
      <c r="D17" s="303"/>
      <c r="E17" s="303"/>
      <c r="F17" s="303"/>
      <c r="G17" s="303"/>
      <c r="H17" s="303"/>
      <c r="I17" s="303"/>
      <c r="J17" s="303"/>
      <c r="K17" s="303"/>
      <c r="L17" s="303"/>
      <c r="M17" s="308"/>
    </row>
    <row r="18" spans="2:14">
      <c r="B18" s="307"/>
      <c r="C18" s="303"/>
      <c r="D18" s="303"/>
      <c r="E18" s="303"/>
      <c r="F18" s="303"/>
      <c r="G18" s="303"/>
      <c r="H18" s="303"/>
      <c r="I18" s="303"/>
      <c r="J18" s="303"/>
      <c r="K18" s="303"/>
      <c r="L18" s="303"/>
      <c r="M18" s="308"/>
    </row>
    <row r="19" spans="2:14">
      <c r="B19" s="307"/>
      <c r="C19" s="303"/>
      <c r="D19" s="303"/>
      <c r="E19" s="303"/>
      <c r="F19" s="303"/>
      <c r="G19" s="303"/>
      <c r="H19" s="303"/>
      <c r="I19" s="303"/>
      <c r="J19" s="303"/>
      <c r="K19" s="303"/>
      <c r="L19" s="303"/>
      <c r="M19" s="308"/>
    </row>
    <row r="20" spans="2:14">
      <c r="B20" s="307"/>
      <c r="C20" s="303"/>
      <c r="D20" s="303"/>
      <c r="E20" s="303"/>
      <c r="F20" s="303"/>
      <c r="G20" s="303"/>
      <c r="H20" s="303"/>
      <c r="I20" s="303"/>
      <c r="J20" s="303"/>
      <c r="K20" s="303"/>
      <c r="L20" s="303"/>
      <c r="M20" s="308"/>
    </row>
    <row r="21" spans="2:14">
      <c r="B21" s="307"/>
      <c r="C21" s="303"/>
      <c r="D21" s="303"/>
      <c r="E21" s="303"/>
      <c r="F21" s="303"/>
      <c r="G21" s="303"/>
      <c r="H21" s="303"/>
      <c r="I21" s="303"/>
      <c r="J21" s="303"/>
      <c r="K21" s="303"/>
      <c r="L21" s="303"/>
      <c r="M21" s="308"/>
    </row>
    <row r="22" spans="2:14">
      <c r="B22" s="307"/>
      <c r="C22" s="303"/>
      <c r="D22" s="303"/>
      <c r="E22" s="303"/>
      <c r="F22" s="303"/>
      <c r="G22" s="303"/>
      <c r="H22" s="303"/>
      <c r="I22" s="303"/>
      <c r="J22" s="303"/>
      <c r="K22" s="303"/>
      <c r="L22" s="303"/>
      <c r="M22" s="308"/>
    </row>
    <row r="23" spans="2:14">
      <c r="B23" s="307"/>
      <c r="C23" s="303"/>
      <c r="D23" s="303"/>
      <c r="E23" s="303"/>
      <c r="F23" s="303"/>
      <c r="G23" s="303"/>
      <c r="H23" s="303"/>
      <c r="I23" s="303"/>
      <c r="J23" s="303"/>
      <c r="K23" s="303"/>
      <c r="L23" s="303"/>
      <c r="M23" s="308"/>
    </row>
    <row r="24" spans="2:14" ht="19.5" customHeight="1" thickBot="1">
      <c r="B24" s="309"/>
      <c r="C24" s="310"/>
      <c r="D24" s="310"/>
      <c r="E24" s="310"/>
      <c r="F24" s="310"/>
      <c r="G24" s="310"/>
      <c r="H24" s="310"/>
      <c r="I24" s="310"/>
      <c r="J24" s="310"/>
      <c r="K24" s="310"/>
      <c r="L24" s="310"/>
      <c r="M24" s="311"/>
    </row>
    <row r="25" spans="2:14" ht="15.75" thickBot="1">
      <c r="B25" s="93"/>
      <c r="C25" s="93"/>
      <c r="D25" s="93"/>
      <c r="E25" s="93"/>
      <c r="F25" s="93"/>
      <c r="G25" s="93"/>
      <c r="H25" s="93"/>
      <c r="I25" s="93"/>
      <c r="J25" s="93"/>
      <c r="K25" s="93"/>
      <c r="N25"/>
    </row>
    <row r="26" spans="2:14" ht="15.75" thickBot="1">
      <c r="B26" s="347" t="s">
        <v>79</v>
      </c>
      <c r="C26" s="348"/>
      <c r="D26" s="348"/>
      <c r="E26" s="348"/>
      <c r="F26" s="348"/>
      <c r="G26" s="348"/>
      <c r="H26" s="348"/>
      <c r="I26" s="348"/>
      <c r="J26" s="348"/>
      <c r="K26" s="348"/>
      <c r="L26" s="348"/>
      <c r="M26" s="349"/>
    </row>
    <row r="27" spans="2:14" ht="15" customHeight="1">
      <c r="B27" s="304" t="s">
        <v>246</v>
      </c>
      <c r="C27" s="305"/>
      <c r="D27" s="305"/>
      <c r="E27" s="305"/>
      <c r="F27" s="305"/>
      <c r="G27" s="305"/>
      <c r="H27" s="305"/>
      <c r="I27" s="305"/>
      <c r="J27" s="305"/>
      <c r="K27" s="305"/>
      <c r="L27" s="305"/>
      <c r="M27" s="306"/>
    </row>
    <row r="28" spans="2:14">
      <c r="B28" s="307"/>
      <c r="C28" s="303"/>
      <c r="D28" s="303"/>
      <c r="E28" s="303"/>
      <c r="F28" s="303"/>
      <c r="G28" s="303"/>
      <c r="H28" s="303"/>
      <c r="I28" s="303"/>
      <c r="J28" s="303"/>
      <c r="K28" s="303"/>
      <c r="L28" s="303"/>
      <c r="M28" s="308"/>
    </row>
    <row r="29" spans="2:14">
      <c r="B29" s="307"/>
      <c r="C29" s="303"/>
      <c r="D29" s="303"/>
      <c r="E29" s="303"/>
      <c r="F29" s="303"/>
      <c r="G29" s="303"/>
      <c r="H29" s="303"/>
      <c r="I29" s="303"/>
      <c r="J29" s="303"/>
      <c r="K29" s="303"/>
      <c r="L29" s="303"/>
      <c r="M29" s="308"/>
    </row>
    <row r="30" spans="2:14">
      <c r="B30" s="307"/>
      <c r="C30" s="303"/>
      <c r="D30" s="303"/>
      <c r="E30" s="303"/>
      <c r="F30" s="303"/>
      <c r="G30" s="303"/>
      <c r="H30" s="303"/>
      <c r="I30" s="303"/>
      <c r="J30" s="303"/>
      <c r="K30" s="303"/>
      <c r="L30" s="303"/>
      <c r="M30" s="308"/>
    </row>
    <row r="31" spans="2:14">
      <c r="B31" s="307"/>
      <c r="C31" s="303"/>
      <c r="D31" s="303"/>
      <c r="E31" s="303"/>
      <c r="F31" s="303"/>
      <c r="G31" s="303"/>
      <c r="H31" s="303"/>
      <c r="I31" s="303"/>
      <c r="J31" s="303"/>
      <c r="K31" s="303"/>
      <c r="L31" s="303"/>
      <c r="M31" s="308"/>
    </row>
    <row r="32" spans="2:14">
      <c r="B32" s="307"/>
      <c r="C32" s="303"/>
      <c r="D32" s="303"/>
      <c r="E32" s="303"/>
      <c r="F32" s="303"/>
      <c r="G32" s="303"/>
      <c r="H32" s="303"/>
      <c r="I32" s="303"/>
      <c r="J32" s="303"/>
      <c r="K32" s="303"/>
      <c r="L32" s="303"/>
      <c r="M32" s="308"/>
    </row>
    <row r="33" spans="2:13">
      <c r="B33" s="307"/>
      <c r="C33" s="303"/>
      <c r="D33" s="303"/>
      <c r="E33" s="303"/>
      <c r="F33" s="303"/>
      <c r="G33" s="303"/>
      <c r="H33" s="303"/>
      <c r="I33" s="303"/>
      <c r="J33" s="303"/>
      <c r="K33" s="303"/>
      <c r="L33" s="303"/>
      <c r="M33" s="308"/>
    </row>
    <row r="34" spans="2:13">
      <c r="B34" s="307"/>
      <c r="C34" s="303"/>
      <c r="D34" s="303"/>
      <c r="E34" s="303"/>
      <c r="F34" s="303"/>
      <c r="G34" s="303"/>
      <c r="H34" s="303"/>
      <c r="I34" s="303"/>
      <c r="J34" s="303"/>
      <c r="K34" s="303"/>
      <c r="L34" s="303"/>
      <c r="M34" s="308"/>
    </row>
    <row r="35" spans="2:13">
      <c r="B35" s="307"/>
      <c r="C35" s="303"/>
      <c r="D35" s="303"/>
      <c r="E35" s="303"/>
      <c r="F35" s="303"/>
      <c r="G35" s="303"/>
      <c r="H35" s="303"/>
      <c r="I35" s="303"/>
      <c r="J35" s="303"/>
      <c r="K35" s="303"/>
      <c r="L35" s="303"/>
      <c r="M35" s="308"/>
    </row>
    <row r="36" spans="2:13">
      <c r="B36" s="307"/>
      <c r="C36" s="303"/>
      <c r="D36" s="303"/>
      <c r="E36" s="303"/>
      <c r="F36" s="303"/>
      <c r="G36" s="303"/>
      <c r="H36" s="303"/>
      <c r="I36" s="303"/>
      <c r="J36" s="303"/>
      <c r="K36" s="303"/>
      <c r="L36" s="303"/>
      <c r="M36" s="308"/>
    </row>
    <row r="37" spans="2:13">
      <c r="B37" s="307"/>
      <c r="C37" s="303"/>
      <c r="D37" s="303"/>
      <c r="E37" s="303"/>
      <c r="F37" s="303"/>
      <c r="G37" s="303"/>
      <c r="H37" s="303"/>
      <c r="I37" s="303"/>
      <c r="J37" s="303"/>
      <c r="K37" s="303"/>
      <c r="L37" s="303"/>
      <c r="M37" s="308"/>
    </row>
    <row r="38" spans="2:13">
      <c r="B38" s="307"/>
      <c r="C38" s="303"/>
      <c r="D38" s="303"/>
      <c r="E38" s="303"/>
      <c r="F38" s="303"/>
      <c r="G38" s="303"/>
      <c r="H38" s="303"/>
      <c r="I38" s="303"/>
      <c r="J38" s="303"/>
      <c r="K38" s="303"/>
      <c r="L38" s="303"/>
      <c r="M38" s="308"/>
    </row>
    <row r="39" spans="2:13">
      <c r="B39" s="307"/>
      <c r="C39" s="303"/>
      <c r="D39" s="303"/>
      <c r="E39" s="303"/>
      <c r="F39" s="303"/>
      <c r="G39" s="303"/>
      <c r="H39" s="303"/>
      <c r="I39" s="303"/>
      <c r="J39" s="303"/>
      <c r="K39" s="303"/>
      <c r="L39" s="303"/>
      <c r="M39" s="308"/>
    </row>
    <row r="40" spans="2:13">
      <c r="B40" s="307"/>
      <c r="C40" s="303"/>
      <c r="D40" s="303"/>
      <c r="E40" s="303"/>
      <c r="F40" s="303"/>
      <c r="G40" s="303"/>
      <c r="H40" s="303"/>
      <c r="I40" s="303"/>
      <c r="J40" s="303"/>
      <c r="K40" s="303"/>
      <c r="L40" s="303"/>
      <c r="M40" s="308"/>
    </row>
    <row r="41" spans="2:13">
      <c r="B41" s="307"/>
      <c r="C41" s="303"/>
      <c r="D41" s="303"/>
      <c r="E41" s="303"/>
      <c r="F41" s="303"/>
      <c r="G41" s="303"/>
      <c r="H41" s="303"/>
      <c r="I41" s="303"/>
      <c r="J41" s="303"/>
      <c r="K41" s="303"/>
      <c r="L41" s="303"/>
      <c r="M41" s="308"/>
    </row>
    <row r="42" spans="2:13">
      <c r="B42" s="307"/>
      <c r="C42" s="303"/>
      <c r="D42" s="303"/>
      <c r="E42" s="303"/>
      <c r="F42" s="303"/>
      <c r="G42" s="303"/>
      <c r="H42" s="303"/>
      <c r="I42" s="303"/>
      <c r="J42" s="303"/>
      <c r="K42" s="303"/>
      <c r="L42" s="303"/>
      <c r="M42" s="308"/>
    </row>
    <row r="43" spans="2:13">
      <c r="B43" s="307"/>
      <c r="C43" s="303"/>
      <c r="D43" s="303"/>
      <c r="E43" s="303"/>
      <c r="F43" s="303"/>
      <c r="G43" s="303"/>
      <c r="H43" s="303"/>
      <c r="I43" s="303"/>
      <c r="J43" s="303"/>
      <c r="K43" s="303"/>
      <c r="L43" s="303"/>
      <c r="M43" s="308"/>
    </row>
    <row r="44" spans="2:13">
      <c r="B44" s="307"/>
      <c r="C44" s="303"/>
      <c r="D44" s="303"/>
      <c r="E44" s="303"/>
      <c r="F44" s="303"/>
      <c r="G44" s="303"/>
      <c r="H44" s="303"/>
      <c r="I44" s="303"/>
      <c r="J44" s="303"/>
      <c r="K44" s="303"/>
      <c r="L44" s="303"/>
      <c r="M44" s="308"/>
    </row>
    <row r="45" spans="2:13">
      <c r="B45" s="307"/>
      <c r="C45" s="303"/>
      <c r="D45" s="303"/>
      <c r="E45" s="303"/>
      <c r="F45" s="303"/>
      <c r="G45" s="303"/>
      <c r="H45" s="303"/>
      <c r="I45" s="303"/>
      <c r="J45" s="303"/>
      <c r="K45" s="303"/>
      <c r="L45" s="303"/>
      <c r="M45" s="308"/>
    </row>
    <row r="46" spans="2:13">
      <c r="B46" s="307"/>
      <c r="C46" s="303"/>
      <c r="D46" s="303"/>
      <c r="E46" s="303"/>
      <c r="F46" s="303"/>
      <c r="G46" s="303"/>
      <c r="H46" s="303"/>
      <c r="I46" s="303"/>
      <c r="J46" s="303"/>
      <c r="K46" s="303"/>
      <c r="L46" s="303"/>
      <c r="M46" s="308"/>
    </row>
    <row r="47" spans="2:13">
      <c r="B47" s="307"/>
      <c r="C47" s="303"/>
      <c r="D47" s="303"/>
      <c r="E47" s="303"/>
      <c r="F47" s="303"/>
      <c r="G47" s="303"/>
      <c r="H47" s="303"/>
      <c r="I47" s="303"/>
      <c r="J47" s="303"/>
      <c r="K47" s="303"/>
      <c r="L47" s="303"/>
      <c r="M47" s="308"/>
    </row>
    <row r="48" spans="2:13" ht="15.75" thickBot="1">
      <c r="B48" s="309"/>
      <c r="C48" s="310"/>
      <c r="D48" s="310"/>
      <c r="E48" s="310"/>
      <c r="F48" s="310"/>
      <c r="G48" s="310"/>
      <c r="H48" s="310"/>
      <c r="I48" s="310"/>
      <c r="J48" s="310"/>
      <c r="K48" s="310"/>
      <c r="L48" s="310"/>
      <c r="M48" s="311"/>
    </row>
  </sheetData>
  <mergeCells count="2">
    <mergeCell ref="B10:M24"/>
    <mergeCell ref="B27:M4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318B3-697F-4DF0-B8C6-3F0F69473F24}">
  <dimension ref="B7:C22"/>
  <sheetViews>
    <sheetView topLeftCell="A7" workbookViewId="0">
      <selection activeCell="C11" sqref="C11"/>
    </sheetView>
  </sheetViews>
  <sheetFormatPr baseColWidth="10" defaultRowHeight="15"/>
  <cols>
    <col min="1" max="1" width="11.42578125" style="91"/>
    <col min="2" max="2" width="36" style="91" customWidth="1"/>
    <col min="3" max="3" width="103.42578125" style="91" customWidth="1"/>
    <col min="4" max="16384" width="11.42578125" style="91"/>
  </cols>
  <sheetData>
    <row r="7" spans="2:3">
      <c r="B7" s="312" t="s">
        <v>229</v>
      </c>
      <c r="C7" s="313"/>
    </row>
    <row r="9" spans="2:3">
      <c r="B9" s="314" t="s">
        <v>236</v>
      </c>
    </row>
    <row r="10" spans="2:3" ht="65.25" customHeight="1">
      <c r="B10" s="158" t="s">
        <v>232</v>
      </c>
      <c r="C10" s="315"/>
    </row>
    <row r="11" spans="2:3">
      <c r="B11" s="158" t="s">
        <v>233</v>
      </c>
      <c r="C11" s="315"/>
    </row>
    <row r="12" spans="2:3">
      <c r="B12" s="158" t="s">
        <v>234</v>
      </c>
      <c r="C12" s="315"/>
    </row>
    <row r="13" spans="2:3">
      <c r="B13" s="158" t="s">
        <v>230</v>
      </c>
      <c r="C13" s="315"/>
    </row>
    <row r="14" spans="2:3">
      <c r="B14" s="158" t="s">
        <v>231</v>
      </c>
      <c r="C14" s="315"/>
    </row>
    <row r="17" spans="2:3">
      <c r="B17" s="314" t="s">
        <v>225</v>
      </c>
    </row>
    <row r="18" spans="2:3">
      <c r="B18" s="153" t="s">
        <v>226</v>
      </c>
      <c r="C18" s="154"/>
    </row>
    <row r="19" spans="2:3">
      <c r="B19" s="155" t="s">
        <v>235</v>
      </c>
      <c r="C19" s="156"/>
    </row>
    <row r="20" spans="2:3">
      <c r="B20" s="155"/>
      <c r="C20" s="156"/>
    </row>
    <row r="21" spans="2:3">
      <c r="B21" s="159" t="s">
        <v>50</v>
      </c>
      <c r="C21" s="156"/>
    </row>
    <row r="22" spans="2:3">
      <c r="B22" s="316" t="s">
        <v>8</v>
      </c>
      <c r="C22" s="15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4EF9BCE-164D-4D53-9133-EDAAC10C04D5}">
          <x14:formula1>
            <xm:f>'Menú desplegable'!$AM$3:$AM$14</xm:f>
          </x14:formula1>
          <xm:sqref>B22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6CCA-4F54-4267-B602-2173D0E7604A}">
  <dimension ref="A1:AU104"/>
  <sheetViews>
    <sheetView showGridLines="0" zoomScale="50" zoomScaleNormal="50" workbookViewId="0">
      <selection activeCell="O12" sqref="O12"/>
    </sheetView>
  </sheetViews>
  <sheetFormatPr baseColWidth="10" defaultColWidth="11.42578125" defaultRowHeight="15"/>
  <cols>
    <col min="1" max="1" width="3.85546875" style="1" customWidth="1"/>
    <col min="2" max="2" width="10.42578125" style="16" customWidth="1"/>
    <col min="3" max="3" width="11" style="1" bestFit="1" customWidth="1"/>
    <col min="4" max="4" width="18" style="3" customWidth="1"/>
    <col min="5" max="5" width="22.42578125" style="3" customWidth="1"/>
    <col min="6" max="6" width="28.5703125" style="4" customWidth="1"/>
    <col min="7" max="7" width="22.85546875" style="4" customWidth="1"/>
    <col min="8" max="8" width="13" style="4" bestFit="1" customWidth="1"/>
    <col min="9" max="9" width="101.42578125" customWidth="1"/>
    <col min="10" max="10" width="10.85546875" style="43"/>
    <col min="11" max="11" width="11.42578125" style="43"/>
    <col min="12" max="12" width="18.28515625" customWidth="1"/>
    <col min="23" max="23" width="102.28515625" customWidth="1"/>
    <col min="25" max="25" width="11.42578125" style="114" customWidth="1"/>
    <col min="26" max="26" width="18.28515625" customWidth="1"/>
    <col min="37" max="37" width="11.42578125" customWidth="1"/>
    <col min="38" max="38" width="47.42578125" style="4" customWidth="1"/>
  </cols>
  <sheetData>
    <row r="1" spans="1:47">
      <c r="B1" s="2"/>
      <c r="J1"/>
      <c r="K1" s="114"/>
    </row>
    <row r="2" spans="1:47" ht="15.75">
      <c r="A2" s="5"/>
      <c r="B2" s="6"/>
      <c r="J2"/>
      <c r="K2" s="114"/>
      <c r="V2" s="138"/>
    </row>
    <row r="3" spans="1:47" ht="15.75">
      <c r="A3" s="7"/>
      <c r="B3" s="8"/>
      <c r="C3" s="9"/>
      <c r="D3" s="10"/>
      <c r="E3" s="10"/>
      <c r="F3" s="11"/>
      <c r="G3" s="11"/>
      <c r="H3" s="11"/>
      <c r="J3"/>
      <c r="K3" s="114"/>
      <c r="V3" s="139"/>
      <c r="AL3" s="11"/>
    </row>
    <row r="4" spans="1:47" ht="15.75">
      <c r="A4" s="7"/>
      <c r="B4" s="8"/>
      <c r="C4" s="9"/>
      <c r="D4" s="10"/>
      <c r="E4" s="10"/>
      <c r="F4" s="11"/>
      <c r="G4" s="11"/>
      <c r="H4" s="11"/>
      <c r="J4"/>
      <c r="K4" s="114"/>
      <c r="V4" s="140"/>
      <c r="AL4" s="11"/>
    </row>
    <row r="5" spans="1:47">
      <c r="A5" s="7"/>
      <c r="B5" s="8"/>
      <c r="C5"/>
      <c r="D5"/>
      <c r="E5" s="10"/>
      <c r="F5" s="11"/>
      <c r="G5" s="11"/>
      <c r="H5" s="11"/>
      <c r="J5"/>
      <c r="K5" s="114"/>
      <c r="V5" s="134"/>
      <c r="AL5" s="11"/>
    </row>
    <row r="6" spans="1:47">
      <c r="A6" s="7"/>
      <c r="B6" s="8"/>
      <c r="C6" s="9"/>
      <c r="D6" s="10"/>
      <c r="E6" s="10"/>
      <c r="F6" s="11"/>
      <c r="G6" s="11"/>
      <c r="H6" s="11"/>
      <c r="J6"/>
      <c r="K6" s="114"/>
      <c r="AL6" s="11"/>
    </row>
    <row r="7" spans="1:47">
      <c r="A7" s="7"/>
      <c r="B7" s="8"/>
      <c r="C7" s="9"/>
      <c r="D7" s="10"/>
      <c r="E7" s="10"/>
      <c r="F7" s="11"/>
      <c r="G7" s="11"/>
      <c r="H7" s="11"/>
      <c r="J7"/>
      <c r="K7" s="114"/>
      <c r="AL7" s="11"/>
    </row>
    <row r="8" spans="1:47">
      <c r="A8" s="7"/>
      <c r="B8" s="8"/>
      <c r="C8" s="9"/>
      <c r="D8" s="10"/>
      <c r="E8" s="10"/>
      <c r="F8" s="11"/>
      <c r="G8" s="11"/>
      <c r="H8" s="11"/>
      <c r="J8"/>
      <c r="K8" s="114"/>
      <c r="AL8" s="11"/>
    </row>
    <row r="9" spans="1:47">
      <c r="A9" s="333"/>
      <c r="B9" s="312" t="s">
        <v>221</v>
      </c>
      <c r="C9" s="313"/>
      <c r="D9" s="313"/>
      <c r="E9" s="313"/>
      <c r="F9" s="313"/>
      <c r="G9" s="313"/>
      <c r="H9" s="313"/>
      <c r="I9" s="313"/>
      <c r="J9" s="313"/>
      <c r="K9" s="313"/>
      <c r="L9" s="313"/>
      <c r="M9" s="313"/>
      <c r="N9" s="313"/>
      <c r="O9" s="313"/>
      <c r="P9" s="313"/>
      <c r="Q9" s="313"/>
      <c r="R9" s="313"/>
      <c r="S9" s="313"/>
      <c r="T9" s="313"/>
      <c r="U9" s="313"/>
      <c r="V9" s="313"/>
      <c r="W9" s="313"/>
      <c r="X9" s="313"/>
      <c r="Y9" s="334"/>
      <c r="Z9" s="313"/>
      <c r="AA9" s="313"/>
      <c r="AB9" s="313"/>
      <c r="AC9" s="313"/>
      <c r="AD9" s="313"/>
      <c r="AE9" s="313"/>
      <c r="AF9" s="313"/>
      <c r="AG9" s="313"/>
      <c r="AH9" s="313"/>
      <c r="AI9" s="313"/>
      <c r="AJ9" s="313"/>
      <c r="AK9" s="313"/>
      <c r="AL9" s="335"/>
      <c r="AM9" s="313"/>
      <c r="AN9" s="313"/>
      <c r="AO9" s="313"/>
      <c r="AP9" s="313"/>
      <c r="AQ9" s="313"/>
      <c r="AR9" s="313"/>
      <c r="AS9" s="313"/>
      <c r="AT9" s="313"/>
      <c r="AU9" s="313"/>
    </row>
    <row r="10" spans="1:47" ht="26.1" customHeight="1">
      <c r="A10" s="7"/>
      <c r="B10" s="8"/>
      <c r="C10" s="9"/>
      <c r="D10" s="10"/>
      <c r="E10" s="10"/>
      <c r="F10" s="11"/>
      <c r="G10" s="11"/>
      <c r="H10" s="11"/>
      <c r="J10"/>
      <c r="K10" s="114"/>
      <c r="AL10" s="11"/>
    </row>
    <row r="11" spans="1:47" s="18" customFormat="1">
      <c r="A11" s="12" t="s">
        <v>218</v>
      </c>
      <c r="B11" s="12"/>
      <c r="C11" s="13"/>
      <c r="D11" s="14"/>
      <c r="E11" s="14"/>
      <c r="F11" s="15"/>
      <c r="G11" s="15"/>
      <c r="H11" s="339"/>
      <c r="I11" s="340" t="s">
        <v>9</v>
      </c>
      <c r="J11" s="340"/>
      <c r="K11" s="340"/>
      <c r="L11" s="340"/>
      <c r="M11" s="340"/>
      <c r="N11" s="340"/>
      <c r="O11" s="340"/>
      <c r="P11" s="340"/>
      <c r="Q11" s="340"/>
      <c r="R11" s="340"/>
      <c r="S11" s="340"/>
      <c r="T11" s="340"/>
      <c r="U11" s="340"/>
      <c r="V11" s="104"/>
      <c r="W11" s="244" t="s">
        <v>10</v>
      </c>
      <c r="X11" s="244"/>
      <c r="Y11" s="244"/>
      <c r="Z11" s="244"/>
      <c r="AA11" s="244"/>
      <c r="AB11" s="244"/>
      <c r="AC11" s="244"/>
      <c r="AD11" s="244"/>
      <c r="AE11" s="244"/>
      <c r="AF11" s="244"/>
      <c r="AG11" s="244"/>
      <c r="AH11" s="244"/>
      <c r="AI11" s="244"/>
      <c r="AL11"/>
      <c r="AM11"/>
      <c r="AN11"/>
      <c r="AO11"/>
      <c r="AP11"/>
      <c r="AQ11"/>
      <c r="AR11"/>
      <c r="AS11"/>
      <c r="AT11"/>
      <c r="AU11"/>
    </row>
    <row r="12" spans="1:47" s="18" customFormat="1" ht="15.75" thickBot="1">
      <c r="A12" s="51" t="s">
        <v>11</v>
      </c>
      <c r="B12" s="52" t="s">
        <v>12</v>
      </c>
      <c r="C12" s="53" t="s">
        <v>13</v>
      </c>
      <c r="D12" s="53" t="s">
        <v>14</v>
      </c>
      <c r="E12" s="44" t="s">
        <v>21</v>
      </c>
      <c r="F12" s="44" t="s">
        <v>219</v>
      </c>
      <c r="G12" s="44" t="s">
        <v>220</v>
      </c>
      <c r="H12" s="341" t="s">
        <v>15</v>
      </c>
      <c r="I12" s="341" t="s">
        <v>125</v>
      </c>
      <c r="J12" s="342" t="s">
        <v>16</v>
      </c>
      <c r="K12" s="343" t="s">
        <v>107</v>
      </c>
      <c r="L12" s="343" t="s">
        <v>17</v>
      </c>
      <c r="M12" s="96" t="s">
        <v>101</v>
      </c>
      <c r="N12" s="96" t="s">
        <v>102</v>
      </c>
      <c r="O12" s="96" t="s">
        <v>103</v>
      </c>
      <c r="P12" s="97" t="s">
        <v>104</v>
      </c>
      <c r="Q12" s="97" t="s">
        <v>105</v>
      </c>
      <c r="R12" s="97" t="s">
        <v>106</v>
      </c>
      <c r="S12" s="98" t="s">
        <v>18</v>
      </c>
      <c r="T12" s="98" t="s">
        <v>19</v>
      </c>
      <c r="U12" s="98" t="s">
        <v>20</v>
      </c>
      <c r="V12" s="44" t="s">
        <v>15</v>
      </c>
      <c r="W12" s="44" t="s">
        <v>125</v>
      </c>
      <c r="X12" s="45" t="s">
        <v>16</v>
      </c>
      <c r="Y12" s="344" t="s">
        <v>107</v>
      </c>
      <c r="Z12" s="344" t="s">
        <v>17</v>
      </c>
      <c r="AA12" s="96" t="s">
        <v>101</v>
      </c>
      <c r="AB12" s="96" t="s">
        <v>102</v>
      </c>
      <c r="AC12" s="96" t="s">
        <v>103</v>
      </c>
      <c r="AD12" s="97" t="s">
        <v>104</v>
      </c>
      <c r="AE12" s="97" t="s">
        <v>105</v>
      </c>
      <c r="AF12" s="97" t="s">
        <v>106</v>
      </c>
      <c r="AG12" s="98" t="s">
        <v>18</v>
      </c>
      <c r="AH12" s="98" t="s">
        <v>19</v>
      </c>
      <c r="AI12" s="98" t="s">
        <v>20</v>
      </c>
      <c r="AL12" s="45" t="s">
        <v>21</v>
      </c>
      <c r="AM12" s="96" t="s">
        <v>101</v>
      </c>
      <c r="AN12" s="96" t="s">
        <v>102</v>
      </c>
      <c r="AO12" s="96" t="s">
        <v>103</v>
      </c>
      <c r="AP12" s="97" t="s">
        <v>104</v>
      </c>
      <c r="AQ12" s="97" t="s">
        <v>105</v>
      </c>
      <c r="AR12" s="97" t="s">
        <v>106</v>
      </c>
      <c r="AS12" s="98" t="s">
        <v>18</v>
      </c>
      <c r="AT12" s="98" t="s">
        <v>19</v>
      </c>
      <c r="AU12" s="98" t="s">
        <v>20</v>
      </c>
    </row>
    <row r="13" spans="1:47" s="18" customFormat="1" ht="180">
      <c r="A13" s="188">
        <v>1</v>
      </c>
      <c r="B13" s="180" t="s">
        <v>21</v>
      </c>
      <c r="C13" s="180" t="s">
        <v>22</v>
      </c>
      <c r="D13" s="180" t="s">
        <v>214</v>
      </c>
      <c r="E13" s="180" t="s">
        <v>189</v>
      </c>
      <c r="F13" s="183" t="s">
        <v>80</v>
      </c>
      <c r="G13" s="183" t="s">
        <v>108</v>
      </c>
      <c r="H13" s="99" t="s">
        <v>126</v>
      </c>
      <c r="I13" s="68" t="s">
        <v>127</v>
      </c>
      <c r="J13" s="317"/>
      <c r="K13" s="105">
        <v>0.8</v>
      </c>
      <c r="L13" s="54">
        <f t="shared" ref="L13:L22" si="0">J13*K13</f>
        <v>0</v>
      </c>
      <c r="M13" s="177">
        <f>(SUM($L$13:$L$15)*70%)+('Hipótesis escenarios'!C$17*30%)</f>
        <v>0.3</v>
      </c>
      <c r="N13" s="177">
        <f>(SUM($L$13:$L$15)*85%)+('Hipótesis escenarios'!D$17*15%)</f>
        <v>0.15</v>
      </c>
      <c r="O13" s="177">
        <f>(SUM($L$13:$L$15)*95%)+('Hipótesis escenarios'!E$17*5%)</f>
        <v>0.15000000000000002</v>
      </c>
      <c r="P13" s="177">
        <f>(SUM($L$13:$L$15)*70%)+('Hipótesis escenarios'!F$17*30%)</f>
        <v>0.3</v>
      </c>
      <c r="Q13" s="177">
        <f>(SUM($L$13:$L$15)*85%)+('Hipótesis escenarios'!G$17*15%)</f>
        <v>0.15</v>
      </c>
      <c r="R13" s="177">
        <f>(SUM($L$13:$L$15)*95%)+('Hipótesis escenarios'!H$17*5%)</f>
        <v>0.05</v>
      </c>
      <c r="S13" s="177">
        <f>(SUM($L$13:$L$15)*70%)+('Hipótesis escenarios'!I$17*30%)</f>
        <v>0.3</v>
      </c>
      <c r="T13" s="177">
        <f>(SUM($L$13:$L$15)*85%)+('Hipótesis escenarios'!J$17*15%)</f>
        <v>0.15</v>
      </c>
      <c r="U13" s="177">
        <f>(SUM($L$13:$L$15)*95%)+('Hipótesis escenarios'!K$17*5%)</f>
        <v>0.2</v>
      </c>
      <c r="V13" s="102" t="s">
        <v>167</v>
      </c>
      <c r="W13" s="55" t="s">
        <v>177</v>
      </c>
      <c r="X13" s="317"/>
      <c r="Y13" s="106">
        <v>0.7</v>
      </c>
      <c r="Z13" s="56">
        <f t="shared" ref="Z13:Z20" si="1">X13*Y13</f>
        <v>0</v>
      </c>
      <c r="AA13" s="177">
        <f>(SUM($Z$13:$Z$15)*70%)+('Hipótesis escenarios'!C$24*30%)</f>
        <v>0.3</v>
      </c>
      <c r="AB13" s="177">
        <f>(SUM($Z$13:$Z$15)*85%)+('Hipótesis escenarios'!D$24*15%)</f>
        <v>0.15</v>
      </c>
      <c r="AC13" s="177">
        <f>(SUM($Z$13:$Z$15)*95%)+('Hipótesis escenarios'!E$24*5%)</f>
        <v>0.15000000000000002</v>
      </c>
      <c r="AD13" s="177">
        <f>(SUM($Z$13:$Z$15)*70%)+('Hipótesis escenarios'!F$24*30%)</f>
        <v>0.3</v>
      </c>
      <c r="AE13" s="177">
        <f>(SUM($Z$13:$Z$15)*85%)+('Hipótesis escenarios'!G$24*15%)</f>
        <v>0.15</v>
      </c>
      <c r="AF13" s="177">
        <f>(SUM($Z$13:$Z$15)*95%)+('Hipótesis escenarios'!H$24*5%)</f>
        <v>0.05</v>
      </c>
      <c r="AG13" s="177">
        <f>(SUM($Z$13:$Z$15)*70%)+('Hipótesis escenarios'!I$24*30%)</f>
        <v>0.3</v>
      </c>
      <c r="AH13" s="177">
        <f>(SUM($Z$13:$Z$15)*85%)+('Hipótesis escenarios'!J$24*15%)</f>
        <v>0.15</v>
      </c>
      <c r="AI13" s="177">
        <f>(SUM($Z$13:$Z$15)*95%)+('Hipótesis escenarios'!K$24*5%)</f>
        <v>0.2</v>
      </c>
      <c r="AL13" s="245" t="s">
        <v>23</v>
      </c>
      <c r="AM13" s="257">
        <f t="shared" ref="AM13:AU13" si="2">M13*AA13</f>
        <v>0.09</v>
      </c>
      <c r="AN13" s="259">
        <f t="shared" si="2"/>
        <v>2.2499999999999999E-2</v>
      </c>
      <c r="AO13" s="259">
        <f t="shared" si="2"/>
        <v>2.2500000000000006E-2</v>
      </c>
      <c r="AP13" s="259">
        <f t="shared" si="2"/>
        <v>0.09</v>
      </c>
      <c r="AQ13" s="259">
        <f t="shared" si="2"/>
        <v>2.2499999999999999E-2</v>
      </c>
      <c r="AR13" s="259">
        <f t="shared" si="2"/>
        <v>2.5000000000000005E-3</v>
      </c>
      <c r="AS13" s="259">
        <f t="shared" si="2"/>
        <v>0.09</v>
      </c>
      <c r="AT13" s="259">
        <f t="shared" si="2"/>
        <v>2.2499999999999999E-2</v>
      </c>
      <c r="AU13" s="266">
        <f t="shared" si="2"/>
        <v>4.0000000000000008E-2</v>
      </c>
    </row>
    <row r="14" spans="1:47" s="18" customFormat="1" ht="141.94999999999999" customHeight="1">
      <c r="A14" s="189"/>
      <c r="B14" s="181"/>
      <c r="C14" s="181"/>
      <c r="D14" s="181"/>
      <c r="E14" s="181"/>
      <c r="F14" s="184"/>
      <c r="G14" s="184"/>
      <c r="H14" s="100" t="s">
        <v>130</v>
      </c>
      <c r="I14" s="69" t="s">
        <v>128</v>
      </c>
      <c r="J14" s="318"/>
      <c r="K14" s="108">
        <v>0.1</v>
      </c>
      <c r="L14" s="48">
        <f t="shared" si="0"/>
        <v>0</v>
      </c>
      <c r="M14" s="178"/>
      <c r="N14" s="178"/>
      <c r="O14" s="178"/>
      <c r="P14" s="178"/>
      <c r="Q14" s="178"/>
      <c r="R14" s="178"/>
      <c r="S14" s="178"/>
      <c r="T14" s="178"/>
      <c r="U14" s="178"/>
      <c r="V14" s="48" t="s">
        <v>168</v>
      </c>
      <c r="W14" s="46" t="s">
        <v>178</v>
      </c>
      <c r="X14" s="318"/>
      <c r="Y14" s="108">
        <v>0.2</v>
      </c>
      <c r="Z14" s="50">
        <f t="shared" si="1"/>
        <v>0</v>
      </c>
      <c r="AA14" s="178"/>
      <c r="AB14" s="178"/>
      <c r="AC14" s="178"/>
      <c r="AD14" s="178"/>
      <c r="AE14" s="178"/>
      <c r="AF14" s="178"/>
      <c r="AG14" s="178"/>
      <c r="AH14" s="178"/>
      <c r="AI14" s="178"/>
      <c r="AL14" s="246"/>
      <c r="AM14" s="258"/>
      <c r="AN14" s="260"/>
      <c r="AO14" s="260"/>
      <c r="AP14" s="260"/>
      <c r="AQ14" s="260"/>
      <c r="AR14" s="260"/>
      <c r="AS14" s="260"/>
      <c r="AT14" s="260"/>
      <c r="AU14" s="264"/>
    </row>
    <row r="15" spans="1:47" s="18" customFormat="1" ht="169.5" customHeight="1" thickBot="1">
      <c r="A15" s="193"/>
      <c r="B15" s="182"/>
      <c r="C15" s="182"/>
      <c r="D15" s="182"/>
      <c r="E15" s="182"/>
      <c r="F15" s="185"/>
      <c r="G15" s="185"/>
      <c r="H15" s="101" t="s">
        <v>131</v>
      </c>
      <c r="I15" s="70" t="s">
        <v>129</v>
      </c>
      <c r="J15" s="319"/>
      <c r="K15" s="109">
        <v>0.1</v>
      </c>
      <c r="L15" s="57">
        <f t="shared" si="0"/>
        <v>0</v>
      </c>
      <c r="M15" s="179"/>
      <c r="N15" s="179"/>
      <c r="O15" s="179"/>
      <c r="P15" s="179"/>
      <c r="Q15" s="179"/>
      <c r="R15" s="179"/>
      <c r="S15" s="179"/>
      <c r="T15" s="179"/>
      <c r="U15" s="179"/>
      <c r="V15" s="135" t="s">
        <v>169</v>
      </c>
      <c r="W15" s="58" t="s">
        <v>129</v>
      </c>
      <c r="X15" s="319"/>
      <c r="Y15" s="107">
        <v>0.1</v>
      </c>
      <c r="Z15" s="59">
        <f t="shared" si="1"/>
        <v>0</v>
      </c>
      <c r="AA15" s="179"/>
      <c r="AB15" s="179"/>
      <c r="AC15" s="179"/>
      <c r="AD15" s="179"/>
      <c r="AE15" s="179"/>
      <c r="AF15" s="179"/>
      <c r="AG15" s="179"/>
      <c r="AH15" s="179"/>
      <c r="AI15" s="179"/>
      <c r="AL15" s="247"/>
      <c r="AM15" s="258"/>
      <c r="AN15" s="260"/>
      <c r="AO15" s="260"/>
      <c r="AP15" s="260"/>
      <c r="AQ15" s="260"/>
      <c r="AR15" s="260"/>
      <c r="AS15" s="260"/>
      <c r="AT15" s="260"/>
      <c r="AU15" s="264"/>
    </row>
    <row r="16" spans="1:47" s="18" customFormat="1" ht="180">
      <c r="A16" s="188">
        <v>2</v>
      </c>
      <c r="B16" s="180" t="s">
        <v>21</v>
      </c>
      <c r="C16" s="180" t="s">
        <v>22</v>
      </c>
      <c r="D16" s="180" t="s">
        <v>214</v>
      </c>
      <c r="E16" s="180" t="s">
        <v>190</v>
      </c>
      <c r="F16" s="202" t="s">
        <v>81</v>
      </c>
      <c r="G16" s="202" t="s">
        <v>109</v>
      </c>
      <c r="H16" s="132" t="s">
        <v>132</v>
      </c>
      <c r="I16" s="68" t="s">
        <v>148</v>
      </c>
      <c r="J16" s="317"/>
      <c r="K16" s="105">
        <v>0.8</v>
      </c>
      <c r="L16" s="60">
        <f t="shared" si="0"/>
        <v>0</v>
      </c>
      <c r="M16" s="177">
        <f>(SUM($L$16:$L$18)*70%)+('Hipótesis escenarios'!C$17*30%)</f>
        <v>0.3</v>
      </c>
      <c r="N16" s="177">
        <f>(SUM($L$16:$L$18)*85%)+('Hipótesis escenarios'!D$17*15%)</f>
        <v>0.15</v>
      </c>
      <c r="O16" s="177">
        <f>(SUM($L$16:$L$18)*95%)+('Hipótesis escenarios'!E$17*5%)</f>
        <v>0.15000000000000002</v>
      </c>
      <c r="P16" s="177">
        <f>(SUM($L$16:$L$18)*70%)+('Hipótesis escenarios'!F$17*30%)</f>
        <v>0.3</v>
      </c>
      <c r="Q16" s="177">
        <f>(SUM($L$16:$L$18)*85%)+('Hipótesis escenarios'!G$17*15%)</f>
        <v>0.15</v>
      </c>
      <c r="R16" s="177">
        <f>(SUM($L$16:$L$18)*95%)+('Hipótesis escenarios'!H$17*5%)</f>
        <v>0.05</v>
      </c>
      <c r="S16" s="177">
        <f>(SUM($L$16:$L$18)*70%)+('Hipótesis escenarios'!I$17*30%)</f>
        <v>0.3</v>
      </c>
      <c r="T16" s="177">
        <f>(SUM($L$16:$L$18)*85%)+('Hipótesis escenarios'!J$17*15%)</f>
        <v>0.15</v>
      </c>
      <c r="U16" s="177">
        <f>(SUM($L$16:$L$18)*95%)+('Hipótesis escenarios'!K$17*5%)</f>
        <v>0.2</v>
      </c>
      <c r="V16" s="102" t="s">
        <v>167</v>
      </c>
      <c r="W16" s="68" t="s">
        <v>177</v>
      </c>
      <c r="X16" s="317"/>
      <c r="Y16" s="106">
        <v>0.45</v>
      </c>
      <c r="Z16" s="60">
        <f t="shared" si="1"/>
        <v>0</v>
      </c>
      <c r="AA16" s="177">
        <f>(SUM($Z$16:$Z$18)*70%)+('Hipótesis escenarios'!C$24*30%)</f>
        <v>0.3</v>
      </c>
      <c r="AB16" s="177">
        <f>(SUM($Z$16:$Z$18)*85%)+('Hipótesis escenarios'!D$24*15%)</f>
        <v>0.15</v>
      </c>
      <c r="AC16" s="177">
        <f>(SUM($Z$16:$Z$18)*95%)+('Hipótesis escenarios'!E$24*5%)</f>
        <v>0.15000000000000002</v>
      </c>
      <c r="AD16" s="177">
        <f>(SUM($Z$16:$Z$18)*70%)+('Hipótesis escenarios'!F$24*30%)</f>
        <v>0.3</v>
      </c>
      <c r="AE16" s="177">
        <f>(SUM($Z$16:$Z$18)*85%)+('Hipótesis escenarios'!G$24*15%)</f>
        <v>0.15</v>
      </c>
      <c r="AF16" s="177">
        <f>(SUM($Z$16:$Z$18)*95%)+('Hipótesis escenarios'!H$24*5%)</f>
        <v>0.05</v>
      </c>
      <c r="AG16" s="177">
        <f>(SUM($Z$16:$Z$18)*70%)+('Hipótesis escenarios'!I$24*30%)</f>
        <v>0.3</v>
      </c>
      <c r="AH16" s="177">
        <f>(SUM($Z$16:$Z$18)*85%)+('Hipótesis escenarios'!J$24*15%)</f>
        <v>0.15</v>
      </c>
      <c r="AI16" s="177">
        <f>(SUM($Z$16:$Z$18)*95%)+('Hipótesis escenarios'!K$24*5%)</f>
        <v>0.2</v>
      </c>
      <c r="AL16" s="248" t="s">
        <v>24</v>
      </c>
      <c r="AM16" s="258">
        <f t="shared" ref="AM16:AU16" si="3">M16*AA16</f>
        <v>0.09</v>
      </c>
      <c r="AN16" s="260">
        <f t="shared" si="3"/>
        <v>2.2499999999999999E-2</v>
      </c>
      <c r="AO16" s="260">
        <f t="shared" si="3"/>
        <v>2.2500000000000006E-2</v>
      </c>
      <c r="AP16" s="260">
        <f t="shared" si="3"/>
        <v>0.09</v>
      </c>
      <c r="AQ16" s="260">
        <f t="shared" si="3"/>
        <v>2.2499999999999999E-2</v>
      </c>
      <c r="AR16" s="260">
        <f t="shared" si="3"/>
        <v>2.5000000000000005E-3</v>
      </c>
      <c r="AS16" s="260">
        <f t="shared" si="3"/>
        <v>0.09</v>
      </c>
      <c r="AT16" s="260">
        <f t="shared" si="3"/>
        <v>2.2499999999999999E-2</v>
      </c>
      <c r="AU16" s="264">
        <f t="shared" si="3"/>
        <v>4.0000000000000008E-2</v>
      </c>
    </row>
    <row r="17" spans="1:47" s="18" customFormat="1" ht="210" customHeight="1">
      <c r="A17" s="189"/>
      <c r="B17" s="181"/>
      <c r="C17" s="181"/>
      <c r="D17" s="181"/>
      <c r="E17" s="181"/>
      <c r="F17" s="203"/>
      <c r="G17" s="203"/>
      <c r="H17" s="100" t="s">
        <v>130</v>
      </c>
      <c r="I17" s="69" t="s">
        <v>128</v>
      </c>
      <c r="J17" s="318"/>
      <c r="K17" s="108">
        <v>0.1</v>
      </c>
      <c r="L17" s="47">
        <f t="shared" si="0"/>
        <v>0</v>
      </c>
      <c r="M17" s="178"/>
      <c r="N17" s="178"/>
      <c r="O17" s="178"/>
      <c r="P17" s="178"/>
      <c r="Q17" s="178"/>
      <c r="R17" s="178"/>
      <c r="S17" s="178"/>
      <c r="T17" s="178"/>
      <c r="U17" s="178"/>
      <c r="V17" s="48" t="s">
        <v>170</v>
      </c>
      <c r="W17" s="69" t="s">
        <v>179</v>
      </c>
      <c r="X17" s="318"/>
      <c r="Y17" s="108">
        <v>0.45</v>
      </c>
      <c r="Z17" s="47">
        <f t="shared" si="1"/>
        <v>0</v>
      </c>
      <c r="AA17" s="178"/>
      <c r="AB17" s="178"/>
      <c r="AC17" s="178"/>
      <c r="AD17" s="178"/>
      <c r="AE17" s="178"/>
      <c r="AF17" s="178"/>
      <c r="AG17" s="178"/>
      <c r="AH17" s="178"/>
      <c r="AI17" s="178"/>
      <c r="AL17" s="249"/>
      <c r="AM17" s="258"/>
      <c r="AN17" s="260"/>
      <c r="AO17" s="260"/>
      <c r="AP17" s="260"/>
      <c r="AQ17" s="260"/>
      <c r="AR17" s="260"/>
      <c r="AS17" s="260"/>
      <c r="AT17" s="260"/>
      <c r="AU17" s="264"/>
    </row>
    <row r="18" spans="1:47" s="18" customFormat="1" ht="182.45" customHeight="1" thickBot="1">
      <c r="A18" s="193"/>
      <c r="B18" s="182"/>
      <c r="C18" s="182"/>
      <c r="D18" s="182"/>
      <c r="E18" s="182"/>
      <c r="F18" s="204"/>
      <c r="G18" s="204"/>
      <c r="H18" s="101" t="s">
        <v>131</v>
      </c>
      <c r="I18" s="70" t="s">
        <v>129</v>
      </c>
      <c r="J18" s="319"/>
      <c r="K18" s="109">
        <v>0.1</v>
      </c>
      <c r="L18" s="61">
        <f t="shared" si="0"/>
        <v>0</v>
      </c>
      <c r="M18" s="179"/>
      <c r="N18" s="179"/>
      <c r="O18" s="179"/>
      <c r="P18" s="179"/>
      <c r="Q18" s="179"/>
      <c r="R18" s="179"/>
      <c r="S18" s="179"/>
      <c r="T18" s="179"/>
      <c r="U18" s="179"/>
      <c r="V18" s="135" t="s">
        <v>171</v>
      </c>
      <c r="W18" s="70" t="s">
        <v>180</v>
      </c>
      <c r="X18" s="319"/>
      <c r="Y18" s="107">
        <v>0.1</v>
      </c>
      <c r="Z18" s="61">
        <f t="shared" si="1"/>
        <v>0</v>
      </c>
      <c r="AA18" s="179"/>
      <c r="AB18" s="179"/>
      <c r="AC18" s="179"/>
      <c r="AD18" s="179"/>
      <c r="AE18" s="179"/>
      <c r="AF18" s="179"/>
      <c r="AG18" s="179"/>
      <c r="AH18" s="179"/>
      <c r="AI18" s="179"/>
      <c r="AL18" s="250"/>
      <c r="AM18" s="258"/>
      <c r="AN18" s="260"/>
      <c r="AO18" s="260"/>
      <c r="AP18" s="260"/>
      <c r="AQ18" s="260"/>
      <c r="AR18" s="260"/>
      <c r="AS18" s="260"/>
      <c r="AT18" s="260"/>
      <c r="AU18" s="264"/>
    </row>
    <row r="19" spans="1:47" s="18" customFormat="1" ht="180">
      <c r="A19" s="188">
        <v>3</v>
      </c>
      <c r="B19" s="180" t="s">
        <v>21</v>
      </c>
      <c r="C19" s="180" t="s">
        <v>22</v>
      </c>
      <c r="D19" s="180" t="s">
        <v>214</v>
      </c>
      <c r="E19" s="180" t="s">
        <v>191</v>
      </c>
      <c r="F19" s="202" t="s">
        <v>82</v>
      </c>
      <c r="G19" s="202" t="s">
        <v>110</v>
      </c>
      <c r="H19" s="132" t="s">
        <v>126</v>
      </c>
      <c r="I19" s="68" t="s">
        <v>127</v>
      </c>
      <c r="J19" s="317"/>
      <c r="K19" s="105">
        <v>0.8</v>
      </c>
      <c r="L19" s="54">
        <f t="shared" si="0"/>
        <v>0</v>
      </c>
      <c r="M19" s="177">
        <f>(SUM($L$19:$L$21)*70%)+('Hipótesis escenarios'!C$17*30%)</f>
        <v>0.3</v>
      </c>
      <c r="N19" s="177">
        <f>(SUM($L$19:$L$21)*85%)+('Hipótesis escenarios'!D$17*15%)</f>
        <v>0.15</v>
      </c>
      <c r="O19" s="177">
        <f>(SUM($L$19:$L$21)*95%)+('Hipótesis escenarios'!E$17*5%)</f>
        <v>0.15000000000000002</v>
      </c>
      <c r="P19" s="177">
        <f>(SUM($L$19:$L$21)*70%)+('Hipótesis escenarios'!F$17*30%)</f>
        <v>0.3</v>
      </c>
      <c r="Q19" s="177">
        <f>(SUM($L$19:$L$21)*85%)+('Hipótesis escenarios'!G$17*15%)</f>
        <v>0.15</v>
      </c>
      <c r="R19" s="177">
        <f>(SUM($L$19:$L$21)*95%)+('Hipótesis escenarios'!H$17*5%)</f>
        <v>0.05</v>
      </c>
      <c r="S19" s="177">
        <f>(SUM($L$19:$L$21)*70%)+('Hipótesis escenarios'!I$17*30%)</f>
        <v>0.3</v>
      </c>
      <c r="T19" s="177">
        <f>(SUM($L$19:$L$21)*85%)+('Hipótesis escenarios'!J$17*15%)</f>
        <v>0.15</v>
      </c>
      <c r="U19" s="177">
        <f>(SUM($L$19:$L$21)*95%)+('Hipótesis escenarios'!K$17*5%)</f>
        <v>0.2</v>
      </c>
      <c r="V19" s="102" t="s">
        <v>167</v>
      </c>
      <c r="W19" s="68" t="s">
        <v>177</v>
      </c>
      <c r="X19" s="317"/>
      <c r="Y19" s="105">
        <v>0.5</v>
      </c>
      <c r="Z19" s="54">
        <f t="shared" si="1"/>
        <v>0</v>
      </c>
      <c r="AA19" s="177">
        <f>(SUM($Z$19:$Z$21)*70%)+('Hipótesis escenarios'!C$24*30%)</f>
        <v>0.3</v>
      </c>
      <c r="AB19" s="177">
        <f>(SUM($Z$19:$Z$21)*85%)+('Hipótesis escenarios'!D$24*15%)</f>
        <v>0.15</v>
      </c>
      <c r="AC19" s="177">
        <f>(SUM($Z$19:$Z$21)*95%)+('Hipótesis escenarios'!E$24*5%)</f>
        <v>0.15000000000000002</v>
      </c>
      <c r="AD19" s="177">
        <f>(SUM($Z$19:$Z$21)*70%)+('Hipótesis escenarios'!F$24*30%)</f>
        <v>0.3</v>
      </c>
      <c r="AE19" s="177">
        <f>(SUM($Z$19:$Z$21)*85%)+('Hipótesis escenarios'!G$24*15%)</f>
        <v>0.15</v>
      </c>
      <c r="AF19" s="177">
        <f>(SUM($Z$19:$Z$21)*95%)+('Hipótesis escenarios'!H$24*5%)</f>
        <v>0.05</v>
      </c>
      <c r="AG19" s="177">
        <f>(SUM($Z$19:$Z$21)*70%)+('Hipótesis escenarios'!I$24*30%)</f>
        <v>0.3</v>
      </c>
      <c r="AH19" s="177">
        <f>(SUM($Z$19:$Z$21)*85%)+('Hipótesis escenarios'!J$24*15%)</f>
        <v>0.15</v>
      </c>
      <c r="AI19" s="177">
        <f>(SUM($Z$19:$Z$21)*95%)+('Hipótesis escenarios'!K$24*5%)</f>
        <v>0.2</v>
      </c>
      <c r="AL19" s="248" t="s">
        <v>25</v>
      </c>
      <c r="AM19" s="258">
        <f t="shared" ref="AM19:AU19" si="4">M19*AA19</f>
        <v>0.09</v>
      </c>
      <c r="AN19" s="260">
        <f t="shared" si="4"/>
        <v>2.2499999999999999E-2</v>
      </c>
      <c r="AO19" s="260">
        <f t="shared" si="4"/>
        <v>2.2500000000000006E-2</v>
      </c>
      <c r="AP19" s="260">
        <f t="shared" si="4"/>
        <v>0.09</v>
      </c>
      <c r="AQ19" s="260">
        <f t="shared" si="4"/>
        <v>2.2499999999999999E-2</v>
      </c>
      <c r="AR19" s="260">
        <f t="shared" si="4"/>
        <v>2.5000000000000005E-3</v>
      </c>
      <c r="AS19" s="260">
        <f t="shared" si="4"/>
        <v>0.09</v>
      </c>
      <c r="AT19" s="260">
        <f t="shared" si="4"/>
        <v>2.2499999999999999E-2</v>
      </c>
      <c r="AU19" s="264">
        <f t="shared" si="4"/>
        <v>4.0000000000000008E-2</v>
      </c>
    </row>
    <row r="20" spans="1:47" s="18" customFormat="1" ht="120">
      <c r="A20" s="189"/>
      <c r="B20" s="181"/>
      <c r="C20" s="181"/>
      <c r="D20" s="181"/>
      <c r="E20" s="181"/>
      <c r="F20" s="203"/>
      <c r="G20" s="203"/>
      <c r="H20" s="100" t="s">
        <v>130</v>
      </c>
      <c r="I20" s="69" t="s">
        <v>128</v>
      </c>
      <c r="J20" s="318"/>
      <c r="K20" s="108">
        <v>0.1</v>
      </c>
      <c r="L20" s="48">
        <f t="shared" si="0"/>
        <v>0</v>
      </c>
      <c r="M20" s="178"/>
      <c r="N20" s="178"/>
      <c r="O20" s="178"/>
      <c r="P20" s="178"/>
      <c r="Q20" s="178"/>
      <c r="R20" s="178"/>
      <c r="S20" s="178"/>
      <c r="T20" s="178"/>
      <c r="U20" s="178"/>
      <c r="V20" s="192" t="s">
        <v>172</v>
      </c>
      <c r="W20" s="220" t="s">
        <v>181</v>
      </c>
      <c r="X20" s="321"/>
      <c r="Y20" s="160">
        <v>0.5</v>
      </c>
      <c r="Z20" s="178">
        <f t="shared" si="1"/>
        <v>0</v>
      </c>
      <c r="AA20" s="178"/>
      <c r="AB20" s="178"/>
      <c r="AC20" s="178"/>
      <c r="AD20" s="178"/>
      <c r="AE20" s="178"/>
      <c r="AF20" s="178"/>
      <c r="AG20" s="178"/>
      <c r="AH20" s="178"/>
      <c r="AI20" s="178"/>
      <c r="AL20" s="249"/>
      <c r="AM20" s="258"/>
      <c r="AN20" s="260"/>
      <c r="AO20" s="260"/>
      <c r="AP20" s="260"/>
      <c r="AQ20" s="260"/>
      <c r="AR20" s="260"/>
      <c r="AS20" s="260"/>
      <c r="AT20" s="260"/>
      <c r="AU20" s="264"/>
    </row>
    <row r="21" spans="1:47" s="18" customFormat="1" ht="176.1" customHeight="1" thickBot="1">
      <c r="A21" s="193"/>
      <c r="B21" s="182"/>
      <c r="C21" s="182"/>
      <c r="D21" s="182"/>
      <c r="E21" s="182"/>
      <c r="F21" s="204"/>
      <c r="G21" s="204"/>
      <c r="H21" s="101" t="s">
        <v>131</v>
      </c>
      <c r="I21" s="70" t="s">
        <v>129</v>
      </c>
      <c r="J21" s="319"/>
      <c r="K21" s="109">
        <v>0.1</v>
      </c>
      <c r="L21" s="61">
        <f t="shared" si="0"/>
        <v>0</v>
      </c>
      <c r="M21" s="179"/>
      <c r="N21" s="179"/>
      <c r="O21" s="179"/>
      <c r="P21" s="179"/>
      <c r="Q21" s="179"/>
      <c r="R21" s="179"/>
      <c r="S21" s="179"/>
      <c r="T21" s="179"/>
      <c r="U21" s="179"/>
      <c r="V21" s="223"/>
      <c r="W21" s="221"/>
      <c r="X21" s="322"/>
      <c r="Y21" s="161"/>
      <c r="Z21" s="179"/>
      <c r="AA21" s="179"/>
      <c r="AB21" s="179"/>
      <c r="AC21" s="179"/>
      <c r="AD21" s="179"/>
      <c r="AE21" s="179"/>
      <c r="AF21" s="179"/>
      <c r="AG21" s="179"/>
      <c r="AH21" s="179"/>
      <c r="AI21" s="179"/>
      <c r="AL21" s="250"/>
      <c r="AM21" s="258"/>
      <c r="AN21" s="260"/>
      <c r="AO21" s="260"/>
      <c r="AP21" s="260"/>
      <c r="AQ21" s="260"/>
      <c r="AR21" s="260"/>
      <c r="AS21" s="260"/>
      <c r="AT21" s="260"/>
      <c r="AU21" s="264"/>
    </row>
    <row r="22" spans="1:47" s="18" customFormat="1" ht="180">
      <c r="A22" s="188">
        <v>4</v>
      </c>
      <c r="B22" s="180" t="s">
        <v>21</v>
      </c>
      <c r="C22" s="180" t="s">
        <v>22</v>
      </c>
      <c r="D22" s="180" t="s">
        <v>214</v>
      </c>
      <c r="E22" s="180" t="s">
        <v>192</v>
      </c>
      <c r="F22" s="235" t="s">
        <v>83</v>
      </c>
      <c r="G22" s="235" t="s">
        <v>111</v>
      </c>
      <c r="H22" s="168" t="s">
        <v>133</v>
      </c>
      <c r="I22" s="216" t="s">
        <v>149</v>
      </c>
      <c r="J22" s="320"/>
      <c r="K22" s="162">
        <v>0.5</v>
      </c>
      <c r="L22" s="177">
        <f t="shared" si="0"/>
        <v>0</v>
      </c>
      <c r="M22" s="177">
        <f>(SUM($L$22:$L$25)*70%)+('Hipótesis escenarios'!C$17*30%)</f>
        <v>0.3</v>
      </c>
      <c r="N22" s="177">
        <f>(SUM($L$22:$L$25)*85%)+('Hipótesis escenarios'!D$17*15%)</f>
        <v>0.15</v>
      </c>
      <c r="O22" s="177">
        <f>(SUM($L$22:$L$25)*95%)+('Hipótesis escenarios'!E$17*5%)</f>
        <v>0.15000000000000002</v>
      </c>
      <c r="P22" s="177">
        <f>(SUM($L$22:$L$25)*70%)+('Hipótesis escenarios'!F$17*30%)</f>
        <v>0.3</v>
      </c>
      <c r="Q22" s="177">
        <f>(SUM($L$22:$L$25)*85%)+('Hipótesis escenarios'!G$17*15%)</f>
        <v>0.15</v>
      </c>
      <c r="R22" s="177">
        <f>(SUM($L$22:$L$25)*95%)+('Hipótesis escenarios'!H$17*5%)</f>
        <v>0.05</v>
      </c>
      <c r="S22" s="177">
        <f>(SUM($L$22:$L$25)*70%)+('Hipótesis escenarios'!I$17*30%)</f>
        <v>0.3</v>
      </c>
      <c r="T22" s="177">
        <f>(SUM($L$22:$L$25)*85%)+('Hipótesis escenarios'!J$17*15%)</f>
        <v>0.15</v>
      </c>
      <c r="U22" s="177">
        <f>(SUM($L$22:$L$25)*95%)+('Hipótesis escenarios'!K$17*5%)</f>
        <v>0.2</v>
      </c>
      <c r="V22" s="102" t="s">
        <v>169</v>
      </c>
      <c r="W22" s="75" t="s">
        <v>129</v>
      </c>
      <c r="X22" s="317"/>
      <c r="Y22" s="105">
        <v>0.35</v>
      </c>
      <c r="Z22" s="54">
        <f t="shared" ref="Z22:Z27" si="5">X22*Y22</f>
        <v>0</v>
      </c>
      <c r="AA22" s="177">
        <f>(SUM($Z$22:$Z$25)*70%)+('Hipótesis escenarios'!C$24*30%)</f>
        <v>0.3</v>
      </c>
      <c r="AB22" s="177">
        <f>(SUM($Z$22:$Z$25)*85%)+('Hipótesis escenarios'!D$24*15%)</f>
        <v>0.15</v>
      </c>
      <c r="AC22" s="177">
        <f>(SUM($Z$22:$Z$25)*95%)+('Hipótesis escenarios'!E$24*5%)</f>
        <v>0.15000000000000002</v>
      </c>
      <c r="AD22" s="177">
        <f>(SUM($Z$22:$Z$25)*70%)+('Hipótesis escenarios'!F$24*30%)</f>
        <v>0.3</v>
      </c>
      <c r="AE22" s="177">
        <f>(SUM($Z$22:$Z$25)*85%)+('Hipótesis escenarios'!G$24*15%)</f>
        <v>0.15</v>
      </c>
      <c r="AF22" s="177">
        <f>(SUM($Z$22:$Z$25)*95%)+('Hipótesis escenarios'!H$24*5%)</f>
        <v>0.05</v>
      </c>
      <c r="AG22" s="177">
        <f>(SUM($Z$22:$Z$25)*70%)+('Hipótesis escenarios'!I$24*30%)</f>
        <v>0.3</v>
      </c>
      <c r="AH22" s="177">
        <f>(SUM($Z$22:$Z$25)*85%)+('Hipótesis escenarios'!J$24*15%)</f>
        <v>0.15</v>
      </c>
      <c r="AI22" s="177">
        <f>(SUM($Z$22:$Z$25)*95%)+('Hipótesis escenarios'!K$24*5%)</f>
        <v>0.2</v>
      </c>
      <c r="AL22" s="251" t="s">
        <v>26</v>
      </c>
      <c r="AM22" s="258">
        <f t="shared" ref="AM22:AU22" si="6">M22*AA22</f>
        <v>0.09</v>
      </c>
      <c r="AN22" s="260">
        <f t="shared" si="6"/>
        <v>2.2499999999999999E-2</v>
      </c>
      <c r="AO22" s="260">
        <f t="shared" si="6"/>
        <v>2.2500000000000006E-2</v>
      </c>
      <c r="AP22" s="260">
        <f t="shared" si="6"/>
        <v>0.09</v>
      </c>
      <c r="AQ22" s="260">
        <f t="shared" si="6"/>
        <v>2.2499999999999999E-2</v>
      </c>
      <c r="AR22" s="260">
        <f t="shared" si="6"/>
        <v>2.5000000000000005E-3</v>
      </c>
      <c r="AS22" s="260">
        <f t="shared" si="6"/>
        <v>0.09</v>
      </c>
      <c r="AT22" s="260">
        <f t="shared" si="6"/>
        <v>2.2499999999999999E-2</v>
      </c>
      <c r="AU22" s="264">
        <f t="shared" si="6"/>
        <v>4.0000000000000008E-2</v>
      </c>
    </row>
    <row r="23" spans="1:47" s="18" customFormat="1" ht="180">
      <c r="A23" s="189"/>
      <c r="B23" s="181"/>
      <c r="C23" s="181"/>
      <c r="D23" s="181"/>
      <c r="E23" s="181"/>
      <c r="F23" s="236"/>
      <c r="G23" s="236"/>
      <c r="H23" s="169"/>
      <c r="I23" s="217"/>
      <c r="J23" s="321"/>
      <c r="K23" s="163"/>
      <c r="L23" s="178"/>
      <c r="M23" s="178"/>
      <c r="N23" s="178"/>
      <c r="O23" s="178"/>
      <c r="P23" s="178"/>
      <c r="Q23" s="178"/>
      <c r="R23" s="178"/>
      <c r="S23" s="178"/>
      <c r="T23" s="178"/>
      <c r="U23" s="178"/>
      <c r="V23" s="48" t="s">
        <v>167</v>
      </c>
      <c r="W23" s="74" t="s">
        <v>177</v>
      </c>
      <c r="X23" s="318"/>
      <c r="Y23" s="108">
        <v>0.45</v>
      </c>
      <c r="Z23" s="48">
        <f t="shared" si="5"/>
        <v>0</v>
      </c>
      <c r="AA23" s="178"/>
      <c r="AB23" s="178"/>
      <c r="AC23" s="178"/>
      <c r="AD23" s="178"/>
      <c r="AE23" s="178"/>
      <c r="AF23" s="178"/>
      <c r="AG23" s="178"/>
      <c r="AH23" s="178"/>
      <c r="AI23" s="178"/>
      <c r="AL23" s="252"/>
      <c r="AM23" s="258"/>
      <c r="AN23" s="260"/>
      <c r="AO23" s="260"/>
      <c r="AP23" s="260"/>
      <c r="AQ23" s="260"/>
      <c r="AR23" s="260"/>
      <c r="AS23" s="260"/>
      <c r="AT23" s="260"/>
      <c r="AU23" s="264"/>
    </row>
    <row r="24" spans="1:47" s="18" customFormat="1" ht="255" customHeight="1">
      <c r="A24" s="189"/>
      <c r="B24" s="181"/>
      <c r="C24" s="181"/>
      <c r="D24" s="181"/>
      <c r="E24" s="181"/>
      <c r="F24" s="236"/>
      <c r="G24" s="236"/>
      <c r="H24" s="170" t="s">
        <v>134</v>
      </c>
      <c r="I24" s="220" t="s">
        <v>150</v>
      </c>
      <c r="J24" s="321"/>
      <c r="K24" s="160">
        <v>0.5</v>
      </c>
      <c r="L24" s="178">
        <f>J24*K24</f>
        <v>0</v>
      </c>
      <c r="M24" s="178"/>
      <c r="N24" s="178"/>
      <c r="O24" s="178"/>
      <c r="P24" s="178"/>
      <c r="Q24" s="178"/>
      <c r="R24" s="178"/>
      <c r="S24" s="178"/>
      <c r="T24" s="178"/>
      <c r="U24" s="178"/>
      <c r="V24" s="135" t="s">
        <v>171</v>
      </c>
      <c r="W24" s="74" t="s">
        <v>180</v>
      </c>
      <c r="X24" s="318"/>
      <c r="Y24" s="108">
        <v>0.1</v>
      </c>
      <c r="Z24" s="48">
        <f t="shared" si="5"/>
        <v>0</v>
      </c>
      <c r="AA24" s="178"/>
      <c r="AB24" s="178"/>
      <c r="AC24" s="178"/>
      <c r="AD24" s="178"/>
      <c r="AE24" s="178"/>
      <c r="AF24" s="178"/>
      <c r="AG24" s="178"/>
      <c r="AH24" s="178"/>
      <c r="AI24" s="178"/>
      <c r="AL24" s="252"/>
      <c r="AM24" s="258"/>
      <c r="AN24" s="260"/>
      <c r="AO24" s="260"/>
      <c r="AP24" s="260"/>
      <c r="AQ24" s="260"/>
      <c r="AR24" s="260"/>
      <c r="AS24" s="260"/>
      <c r="AT24" s="260"/>
      <c r="AU24" s="264"/>
    </row>
    <row r="25" spans="1:47" s="18" customFormat="1" ht="210.75" customHeight="1" thickBot="1">
      <c r="A25" s="193"/>
      <c r="B25" s="182"/>
      <c r="C25" s="182"/>
      <c r="D25" s="182"/>
      <c r="E25" s="182"/>
      <c r="F25" s="237"/>
      <c r="G25" s="237"/>
      <c r="H25" s="171"/>
      <c r="I25" s="224"/>
      <c r="J25" s="322"/>
      <c r="K25" s="161"/>
      <c r="L25" s="179"/>
      <c r="M25" s="179"/>
      <c r="N25" s="179"/>
      <c r="O25" s="179"/>
      <c r="P25" s="179"/>
      <c r="Q25" s="179"/>
      <c r="R25" s="179"/>
      <c r="S25" s="179"/>
      <c r="T25" s="179"/>
      <c r="U25" s="179"/>
      <c r="V25" s="135" t="s">
        <v>170</v>
      </c>
      <c r="W25" s="83" t="s">
        <v>179</v>
      </c>
      <c r="X25" s="319"/>
      <c r="Y25" s="109">
        <v>0.1</v>
      </c>
      <c r="Z25" s="57">
        <f t="shared" si="5"/>
        <v>0</v>
      </c>
      <c r="AA25" s="179"/>
      <c r="AB25" s="179"/>
      <c r="AC25" s="179"/>
      <c r="AD25" s="179"/>
      <c r="AE25" s="179"/>
      <c r="AF25" s="179"/>
      <c r="AG25" s="179"/>
      <c r="AH25" s="179"/>
      <c r="AI25" s="179"/>
      <c r="AL25" s="253"/>
      <c r="AM25" s="258"/>
      <c r="AN25" s="260"/>
      <c r="AO25" s="260"/>
      <c r="AP25" s="260"/>
      <c r="AQ25" s="260"/>
      <c r="AR25" s="260"/>
      <c r="AS25" s="260"/>
      <c r="AT25" s="260"/>
      <c r="AU25" s="264"/>
    </row>
    <row r="26" spans="1:47" s="18" customFormat="1" ht="180">
      <c r="A26" s="188">
        <v>5</v>
      </c>
      <c r="B26" s="180" t="s">
        <v>21</v>
      </c>
      <c r="C26" s="180" t="s">
        <v>22</v>
      </c>
      <c r="D26" s="180" t="s">
        <v>214</v>
      </c>
      <c r="E26" s="180" t="s">
        <v>193</v>
      </c>
      <c r="F26" s="202" t="s">
        <v>84</v>
      </c>
      <c r="G26" s="202" t="s">
        <v>112</v>
      </c>
      <c r="H26" s="132" t="s">
        <v>135</v>
      </c>
      <c r="I26" s="71" t="s">
        <v>151</v>
      </c>
      <c r="J26" s="317"/>
      <c r="K26" s="105">
        <v>0.8</v>
      </c>
      <c r="L26" s="54">
        <f>J26*K26</f>
        <v>0</v>
      </c>
      <c r="M26" s="177">
        <f>(SUM($L$26:$L$28)*70%)+('Hipótesis escenarios'!C$17*30%)</f>
        <v>0.3</v>
      </c>
      <c r="N26" s="177">
        <f>(SUM($L$26:$L$28)*85%)+('Hipótesis escenarios'!D$17*15%)</f>
        <v>0.15</v>
      </c>
      <c r="O26" s="177">
        <f>(SUM($L$26:$L$28)*95%)+('Hipótesis escenarios'!E$17*5%)</f>
        <v>0.15000000000000002</v>
      </c>
      <c r="P26" s="177">
        <f>(SUM($L$26:$L$28)*70%)+('Hipótesis escenarios'!F$17*30%)</f>
        <v>0.3</v>
      </c>
      <c r="Q26" s="177">
        <f>(SUM($L$26:$L$28)*85%)+('Hipótesis escenarios'!G$17*15%)</f>
        <v>0.15</v>
      </c>
      <c r="R26" s="177">
        <f>(SUM($L$26:$L$28)*95%)+('Hipótesis escenarios'!H$17*5%)</f>
        <v>0.05</v>
      </c>
      <c r="S26" s="177">
        <f>(SUM($L$26:$L$28)*70%)+('Hipótesis escenarios'!I$17*30%)</f>
        <v>0.3</v>
      </c>
      <c r="T26" s="177">
        <f>(SUM($L$26:$L$28)*85%)+('Hipótesis escenarios'!J$17*15%)</f>
        <v>0.15</v>
      </c>
      <c r="U26" s="177">
        <f>(SUM($L$26:$L$28)*95%)+('Hipótesis escenarios'!K$17*5%)</f>
        <v>0.2</v>
      </c>
      <c r="V26" s="102" t="s">
        <v>167</v>
      </c>
      <c r="W26" s="84" t="s">
        <v>177</v>
      </c>
      <c r="X26" s="317"/>
      <c r="Y26" s="105">
        <v>0.5</v>
      </c>
      <c r="Z26" s="54">
        <f t="shared" si="5"/>
        <v>0</v>
      </c>
      <c r="AA26" s="177">
        <f>(SUM($Z$26:$Z$28)*70%)+('Hipótesis escenarios'!C$24*30%)</f>
        <v>0.3</v>
      </c>
      <c r="AB26" s="177">
        <f>(SUM($Z$26:$Z$28)*85%)+('Hipótesis escenarios'!D$24*15%)</f>
        <v>0.15</v>
      </c>
      <c r="AC26" s="177">
        <f>(SUM($Z$26:$Z$28)*95%)+('Hipótesis escenarios'!E$24*5%)</f>
        <v>0.15000000000000002</v>
      </c>
      <c r="AD26" s="177">
        <f>(SUM($Z$26:$Z$28)*70%)+('Hipótesis escenarios'!F$24*30%)</f>
        <v>0.3</v>
      </c>
      <c r="AE26" s="177">
        <f>(SUM($Z$26:$Z$28)*85%)+('Hipótesis escenarios'!G$24*15%)</f>
        <v>0.15</v>
      </c>
      <c r="AF26" s="177">
        <f>(SUM($Z$26:$Z$28)*95%)+('Hipótesis escenarios'!H$24*5%)</f>
        <v>0.05</v>
      </c>
      <c r="AG26" s="177">
        <f>(SUM($Z$26:$Z$28)*70%)+('Hipótesis escenarios'!I$24*30%)</f>
        <v>0.3</v>
      </c>
      <c r="AH26" s="177">
        <f>(SUM($Z$26:$Z$28)*85%)+('Hipótesis escenarios'!J$24*15%)</f>
        <v>0.15</v>
      </c>
      <c r="AI26" s="177">
        <f>(SUM($Z$26:$Z$28)*95%)+('Hipótesis escenarios'!K$24*5%)</f>
        <v>0.2</v>
      </c>
      <c r="AL26" s="248" t="s">
        <v>27</v>
      </c>
      <c r="AM26" s="258">
        <f t="shared" ref="AM26:AU26" si="7">M26*AA26</f>
        <v>0.09</v>
      </c>
      <c r="AN26" s="260">
        <f t="shared" si="7"/>
        <v>2.2499999999999999E-2</v>
      </c>
      <c r="AO26" s="260">
        <f t="shared" si="7"/>
        <v>2.2500000000000006E-2</v>
      </c>
      <c r="AP26" s="260">
        <f t="shared" si="7"/>
        <v>0.09</v>
      </c>
      <c r="AQ26" s="260">
        <f t="shared" si="7"/>
        <v>2.2499999999999999E-2</v>
      </c>
      <c r="AR26" s="260">
        <f t="shared" si="7"/>
        <v>2.5000000000000005E-3</v>
      </c>
      <c r="AS26" s="260">
        <f t="shared" si="7"/>
        <v>0.09</v>
      </c>
      <c r="AT26" s="260">
        <f t="shared" si="7"/>
        <v>2.2499999999999999E-2</v>
      </c>
      <c r="AU26" s="264">
        <f t="shared" si="7"/>
        <v>4.0000000000000008E-2</v>
      </c>
    </row>
    <row r="27" spans="1:47" s="18" customFormat="1" ht="120">
      <c r="A27" s="189"/>
      <c r="B27" s="181"/>
      <c r="C27" s="181"/>
      <c r="D27" s="181"/>
      <c r="E27" s="181"/>
      <c r="F27" s="203"/>
      <c r="G27" s="203"/>
      <c r="H27" s="100" t="s">
        <v>130</v>
      </c>
      <c r="I27" s="72" t="s">
        <v>128</v>
      </c>
      <c r="J27" s="318"/>
      <c r="K27" s="108">
        <v>0.1</v>
      </c>
      <c r="L27" s="48">
        <f>J27*K27</f>
        <v>0</v>
      </c>
      <c r="M27" s="178"/>
      <c r="N27" s="178"/>
      <c r="O27" s="178"/>
      <c r="P27" s="178"/>
      <c r="Q27" s="178"/>
      <c r="R27" s="178"/>
      <c r="S27" s="178"/>
      <c r="T27" s="178"/>
      <c r="U27" s="178"/>
      <c r="V27" s="192" t="s">
        <v>172</v>
      </c>
      <c r="W27" s="220" t="s">
        <v>181</v>
      </c>
      <c r="X27" s="321"/>
      <c r="Y27" s="160">
        <v>0.5</v>
      </c>
      <c r="Z27" s="178">
        <f t="shared" si="5"/>
        <v>0</v>
      </c>
      <c r="AA27" s="178"/>
      <c r="AB27" s="178"/>
      <c r="AC27" s="178"/>
      <c r="AD27" s="178"/>
      <c r="AE27" s="178"/>
      <c r="AF27" s="178"/>
      <c r="AG27" s="178"/>
      <c r="AH27" s="178"/>
      <c r="AI27" s="178"/>
      <c r="AL27" s="249"/>
      <c r="AM27" s="258"/>
      <c r="AN27" s="260"/>
      <c r="AO27" s="260"/>
      <c r="AP27" s="260"/>
      <c r="AQ27" s="260"/>
      <c r="AR27" s="260"/>
      <c r="AS27" s="260"/>
      <c r="AT27" s="260"/>
      <c r="AU27" s="264"/>
    </row>
    <row r="28" spans="1:47" s="18" customFormat="1" ht="180.75" thickBot="1">
      <c r="A28" s="193"/>
      <c r="B28" s="182"/>
      <c r="C28" s="182"/>
      <c r="D28" s="182"/>
      <c r="E28" s="182"/>
      <c r="F28" s="204"/>
      <c r="G28" s="204"/>
      <c r="H28" s="101" t="s">
        <v>131</v>
      </c>
      <c r="I28" s="73" t="s">
        <v>129</v>
      </c>
      <c r="J28" s="319"/>
      <c r="K28" s="109">
        <v>0.1</v>
      </c>
      <c r="L28" s="57">
        <f>K28*J28</f>
        <v>0</v>
      </c>
      <c r="M28" s="179"/>
      <c r="N28" s="179"/>
      <c r="O28" s="179"/>
      <c r="P28" s="179"/>
      <c r="Q28" s="179"/>
      <c r="R28" s="179"/>
      <c r="S28" s="179"/>
      <c r="T28" s="179"/>
      <c r="U28" s="179"/>
      <c r="V28" s="223"/>
      <c r="W28" s="221"/>
      <c r="X28" s="322"/>
      <c r="Y28" s="161"/>
      <c r="Z28" s="179"/>
      <c r="AA28" s="179"/>
      <c r="AB28" s="179"/>
      <c r="AC28" s="179"/>
      <c r="AD28" s="179"/>
      <c r="AE28" s="179"/>
      <c r="AF28" s="179"/>
      <c r="AG28" s="179"/>
      <c r="AH28" s="179"/>
      <c r="AI28" s="179"/>
      <c r="AL28" s="250"/>
      <c r="AM28" s="258"/>
      <c r="AN28" s="260"/>
      <c r="AO28" s="260"/>
      <c r="AP28" s="260"/>
      <c r="AQ28" s="260"/>
      <c r="AR28" s="260"/>
      <c r="AS28" s="260"/>
      <c r="AT28" s="260"/>
      <c r="AU28" s="264"/>
    </row>
    <row r="29" spans="1:47" s="18" customFormat="1" ht="180">
      <c r="A29" s="188">
        <v>6</v>
      </c>
      <c r="B29" s="180" t="s">
        <v>21</v>
      </c>
      <c r="C29" s="180" t="s">
        <v>22</v>
      </c>
      <c r="D29" s="180" t="s">
        <v>214</v>
      </c>
      <c r="E29" s="180" t="s">
        <v>238</v>
      </c>
      <c r="F29" s="183" t="s">
        <v>85</v>
      </c>
      <c r="G29" s="183" t="s">
        <v>113</v>
      </c>
      <c r="H29" s="168" t="s">
        <v>126</v>
      </c>
      <c r="I29" s="222" t="s">
        <v>127</v>
      </c>
      <c r="J29" s="320"/>
      <c r="K29" s="162">
        <v>0.5</v>
      </c>
      <c r="L29" s="177">
        <f>J29*K29</f>
        <v>0</v>
      </c>
      <c r="M29" s="177">
        <f>(SUM($L$29:$L$32)*70%)+('Hipótesis escenarios'!C$17*30%)</f>
        <v>0.3</v>
      </c>
      <c r="N29" s="177">
        <f>(SUM($L$29:$L$32)*85%)+('Hipótesis escenarios'!D$17*15%)</f>
        <v>0.15</v>
      </c>
      <c r="O29" s="177">
        <f>(SUM($L$29:$L$32)*95%)+('Hipótesis escenarios'!E$17*5%)</f>
        <v>0.15000000000000002</v>
      </c>
      <c r="P29" s="177">
        <f>(SUM($L$29:$L$32)*70%)+('Hipótesis escenarios'!F$17*30%)</f>
        <v>0.3</v>
      </c>
      <c r="Q29" s="177">
        <f>(SUM($L$29:$L$32)*85%)+('Hipótesis escenarios'!G$17*15%)</f>
        <v>0.15</v>
      </c>
      <c r="R29" s="177">
        <f>(SUM($L$29:$L$32)*95%)+('Hipótesis escenarios'!H$17*5%)</f>
        <v>0.05</v>
      </c>
      <c r="S29" s="177">
        <f>(SUM($L$29:$L$32)*70%)+('Hipótesis escenarios'!I$17*30%)</f>
        <v>0.3</v>
      </c>
      <c r="T29" s="177">
        <f>(SUM($L$29:$L$32)*85%)+('Hipótesis escenarios'!J$17*15%)</f>
        <v>0.15</v>
      </c>
      <c r="U29" s="177">
        <f>(SUM($L$29:$L$32)*95%)+('Hipótesis escenarios'!K$17*5%)</f>
        <v>0.2</v>
      </c>
      <c r="V29" s="102" t="s">
        <v>167</v>
      </c>
      <c r="W29" s="84" t="s">
        <v>177</v>
      </c>
      <c r="X29" s="336"/>
      <c r="Y29" s="105">
        <v>0.4</v>
      </c>
      <c r="Z29" s="54">
        <f t="shared" ref="Z29:Z55" si="8">X29*Y29</f>
        <v>0</v>
      </c>
      <c r="AA29" s="177">
        <f>(SUM($Z$29:$Z$32)*70%)+('Hipótesis escenarios'!C$24*30%)</f>
        <v>0.3</v>
      </c>
      <c r="AB29" s="177">
        <f>(SUM($Z$29:$Z$32)*85%)+('Hipótesis escenarios'!D$24*15%)</f>
        <v>0.15</v>
      </c>
      <c r="AC29" s="177">
        <f>(SUM($Z$29:$Z$32)*95%)+('Hipótesis escenarios'!E$24*5%)</f>
        <v>0.15000000000000002</v>
      </c>
      <c r="AD29" s="177">
        <f>(SUM($Z$29:$Z$32)*70%)+('Hipótesis escenarios'!F$24*30%)</f>
        <v>0.3</v>
      </c>
      <c r="AE29" s="177">
        <f>(SUM($Z$29:$Z$32)*85%)+('Hipótesis escenarios'!G$24*15%)</f>
        <v>0.15</v>
      </c>
      <c r="AF29" s="177">
        <f>(SUM($Z$29:$Z$32)*95%)+('Hipótesis escenarios'!H$24*5%)</f>
        <v>0.05</v>
      </c>
      <c r="AG29" s="177">
        <f>(SUM($Z$29:$Z$32)*70%)+('Hipótesis escenarios'!I$24*30%)</f>
        <v>0.3</v>
      </c>
      <c r="AH29" s="177">
        <f>(SUM($Z$29:$Z$32)*85%)+('Hipótesis escenarios'!J$24*15%)</f>
        <v>0.15</v>
      </c>
      <c r="AI29" s="177">
        <f>(SUM($Z$29:$Z$32)*95%)+('Hipótesis escenarios'!K$24*5%)</f>
        <v>0.2</v>
      </c>
      <c r="AL29" s="245" t="s">
        <v>28</v>
      </c>
      <c r="AM29" s="258">
        <f t="shared" ref="AM29:AU29" si="9">M29*AA29</f>
        <v>0.09</v>
      </c>
      <c r="AN29" s="260">
        <f t="shared" si="9"/>
        <v>2.2499999999999999E-2</v>
      </c>
      <c r="AO29" s="260">
        <f t="shared" si="9"/>
        <v>2.2500000000000006E-2</v>
      </c>
      <c r="AP29" s="260">
        <f t="shared" si="9"/>
        <v>0.09</v>
      </c>
      <c r="AQ29" s="260">
        <f t="shared" si="9"/>
        <v>2.2499999999999999E-2</v>
      </c>
      <c r="AR29" s="260">
        <f t="shared" si="9"/>
        <v>2.5000000000000005E-3</v>
      </c>
      <c r="AS29" s="260">
        <f t="shared" si="9"/>
        <v>0.09</v>
      </c>
      <c r="AT29" s="260">
        <f t="shared" si="9"/>
        <v>2.2499999999999999E-2</v>
      </c>
      <c r="AU29" s="270">
        <f t="shared" si="9"/>
        <v>4.0000000000000008E-2</v>
      </c>
    </row>
    <row r="30" spans="1:47" s="18" customFormat="1" ht="210" customHeight="1">
      <c r="A30" s="189"/>
      <c r="B30" s="181"/>
      <c r="C30" s="181"/>
      <c r="D30" s="181"/>
      <c r="E30" s="181"/>
      <c r="F30" s="184"/>
      <c r="G30" s="184"/>
      <c r="H30" s="169"/>
      <c r="I30" s="186"/>
      <c r="J30" s="321"/>
      <c r="K30" s="163"/>
      <c r="L30" s="178"/>
      <c r="M30" s="178"/>
      <c r="N30" s="178"/>
      <c r="O30" s="178"/>
      <c r="P30" s="178"/>
      <c r="Q30" s="178"/>
      <c r="R30" s="178"/>
      <c r="S30" s="178"/>
      <c r="T30" s="178"/>
      <c r="U30" s="178"/>
      <c r="V30" s="49" t="s">
        <v>170</v>
      </c>
      <c r="W30" s="72" t="s">
        <v>179</v>
      </c>
      <c r="X30" s="337"/>
      <c r="Y30" s="108">
        <v>0.1</v>
      </c>
      <c r="Z30" s="48">
        <f t="shared" si="8"/>
        <v>0</v>
      </c>
      <c r="AA30" s="178"/>
      <c r="AB30" s="178"/>
      <c r="AC30" s="178"/>
      <c r="AD30" s="178"/>
      <c r="AE30" s="178"/>
      <c r="AF30" s="178"/>
      <c r="AG30" s="178"/>
      <c r="AH30" s="178"/>
      <c r="AI30" s="178"/>
      <c r="AL30" s="246"/>
      <c r="AM30" s="258"/>
      <c r="AN30" s="260"/>
      <c r="AO30" s="260"/>
      <c r="AP30" s="260"/>
      <c r="AQ30" s="260"/>
      <c r="AR30" s="260"/>
      <c r="AS30" s="260"/>
      <c r="AT30" s="260"/>
      <c r="AU30" s="264"/>
    </row>
    <row r="31" spans="1:47" s="18" customFormat="1" ht="195" customHeight="1">
      <c r="A31" s="189"/>
      <c r="B31" s="181"/>
      <c r="C31" s="181"/>
      <c r="D31" s="181"/>
      <c r="E31" s="181"/>
      <c r="F31" s="184"/>
      <c r="G31" s="184"/>
      <c r="H31" s="170" t="s">
        <v>136</v>
      </c>
      <c r="I31" s="220" t="s">
        <v>152</v>
      </c>
      <c r="J31" s="321"/>
      <c r="K31" s="160">
        <v>0.5</v>
      </c>
      <c r="L31" s="178">
        <f>J31*K31</f>
        <v>0</v>
      </c>
      <c r="M31" s="178"/>
      <c r="N31" s="178"/>
      <c r="O31" s="178"/>
      <c r="P31" s="178"/>
      <c r="Q31" s="178"/>
      <c r="R31" s="178"/>
      <c r="S31" s="178"/>
      <c r="T31" s="178"/>
      <c r="U31" s="178"/>
      <c r="V31" s="48" t="s">
        <v>168</v>
      </c>
      <c r="W31" s="82" t="s">
        <v>178</v>
      </c>
      <c r="X31" s="337"/>
      <c r="Y31" s="108">
        <v>0.4</v>
      </c>
      <c r="Z31" s="48">
        <f t="shared" si="8"/>
        <v>0</v>
      </c>
      <c r="AA31" s="178"/>
      <c r="AB31" s="178"/>
      <c r="AC31" s="178"/>
      <c r="AD31" s="178"/>
      <c r="AE31" s="178"/>
      <c r="AF31" s="178"/>
      <c r="AG31" s="178"/>
      <c r="AH31" s="178"/>
      <c r="AI31" s="178"/>
      <c r="AL31" s="246"/>
      <c r="AM31" s="258"/>
      <c r="AN31" s="260"/>
      <c r="AO31" s="260"/>
      <c r="AP31" s="260"/>
      <c r="AQ31" s="260"/>
      <c r="AR31" s="260"/>
      <c r="AS31" s="260"/>
      <c r="AT31" s="260"/>
      <c r="AU31" s="264"/>
    </row>
    <row r="32" spans="1:47" s="18" customFormat="1" ht="240.75" customHeight="1" thickBot="1">
      <c r="A32" s="193"/>
      <c r="B32" s="182"/>
      <c r="C32" s="182"/>
      <c r="D32" s="182"/>
      <c r="E32" s="182"/>
      <c r="F32" s="185"/>
      <c r="G32" s="185"/>
      <c r="H32" s="171"/>
      <c r="I32" s="224"/>
      <c r="J32" s="322"/>
      <c r="K32" s="161"/>
      <c r="L32" s="179"/>
      <c r="M32" s="179"/>
      <c r="N32" s="179"/>
      <c r="O32" s="179"/>
      <c r="P32" s="179"/>
      <c r="Q32" s="179"/>
      <c r="R32" s="179"/>
      <c r="S32" s="179"/>
      <c r="T32" s="179"/>
      <c r="U32" s="179"/>
      <c r="V32" s="135" t="s">
        <v>173</v>
      </c>
      <c r="W32" s="78" t="s">
        <v>182</v>
      </c>
      <c r="X32" s="332"/>
      <c r="Y32" s="109">
        <v>0.1</v>
      </c>
      <c r="Z32" s="57">
        <f t="shared" si="8"/>
        <v>0</v>
      </c>
      <c r="AA32" s="179"/>
      <c r="AB32" s="179"/>
      <c r="AC32" s="179"/>
      <c r="AD32" s="179"/>
      <c r="AE32" s="179"/>
      <c r="AF32" s="179"/>
      <c r="AG32" s="179"/>
      <c r="AH32" s="179"/>
      <c r="AI32" s="179"/>
      <c r="AL32" s="247"/>
      <c r="AM32" s="258"/>
      <c r="AN32" s="260"/>
      <c r="AO32" s="260"/>
      <c r="AP32" s="260"/>
      <c r="AQ32" s="260"/>
      <c r="AR32" s="260"/>
      <c r="AS32" s="260"/>
      <c r="AT32" s="260"/>
      <c r="AU32" s="264"/>
    </row>
    <row r="33" spans="1:47" s="18" customFormat="1" ht="165">
      <c r="A33" s="188">
        <v>7</v>
      </c>
      <c r="B33" s="180" t="s">
        <v>21</v>
      </c>
      <c r="C33" s="180" t="s">
        <v>22</v>
      </c>
      <c r="D33" s="180" t="s">
        <v>215</v>
      </c>
      <c r="E33" s="180" t="s">
        <v>194</v>
      </c>
      <c r="F33" s="183" t="s">
        <v>86</v>
      </c>
      <c r="G33" s="183" t="s">
        <v>122</v>
      </c>
      <c r="H33" s="168" t="s">
        <v>137</v>
      </c>
      <c r="I33" s="222" t="s">
        <v>153</v>
      </c>
      <c r="J33" s="320"/>
      <c r="K33" s="162">
        <v>0.5</v>
      </c>
      <c r="L33" s="177">
        <f>J33*K33</f>
        <v>0</v>
      </c>
      <c r="M33" s="177">
        <f>(SUM($L$33:$L$36)*70%)+('Hipótesis escenarios'!C$17*30%)</f>
        <v>0.3</v>
      </c>
      <c r="N33" s="177">
        <f>(SUM($L$33:$L$36)*85%)+('Hipótesis escenarios'!D$17*15%)</f>
        <v>0.15</v>
      </c>
      <c r="O33" s="177">
        <f>(SUM($L$33:$L$36)*95%)+('Hipótesis escenarios'!E$17*5%)</f>
        <v>0.15000000000000002</v>
      </c>
      <c r="P33" s="177">
        <f>(SUM($L$33:$L$36)*70%)+('Hipótesis escenarios'!F$17*30%)</f>
        <v>0.3</v>
      </c>
      <c r="Q33" s="177">
        <f>(SUM($L$33:$L$36)*85%)+('Hipótesis escenarios'!G$17*15%)</f>
        <v>0.15</v>
      </c>
      <c r="R33" s="177">
        <f>(SUM($L$33:$L$36)*95%)+('Hipótesis escenarios'!H$17*5%)</f>
        <v>0.05</v>
      </c>
      <c r="S33" s="177">
        <f>(SUM($L$33:$L$36)*70%)+('Hipótesis escenarios'!I$17*30%)</f>
        <v>0.3</v>
      </c>
      <c r="T33" s="177">
        <f>(SUM($L$33:$L$36)*85%)+('Hipótesis escenarios'!J$17*15%)</f>
        <v>0.15</v>
      </c>
      <c r="U33" s="177">
        <f>(SUM($L$33:$L$36)*95%)+('Hipótesis escenarios'!K$17*5%)</f>
        <v>0.2</v>
      </c>
      <c r="V33" s="102" t="s">
        <v>172</v>
      </c>
      <c r="W33" s="71" t="s">
        <v>181</v>
      </c>
      <c r="X33" s="336"/>
      <c r="Y33" s="105">
        <v>0.35</v>
      </c>
      <c r="Z33" s="54">
        <f t="shared" si="8"/>
        <v>0</v>
      </c>
      <c r="AA33" s="177">
        <f>(SUM($Z$33:$Z$36)*70%)+('Hipótesis escenarios'!C$24*30%)</f>
        <v>0.3</v>
      </c>
      <c r="AB33" s="177">
        <f>(SUM($Z$33:$Z$36)*85%)+('Hipótesis escenarios'!D$24*15%)</f>
        <v>0.15</v>
      </c>
      <c r="AC33" s="177">
        <f>(SUM($Z$33:$Z$36)*95%)+('Hipótesis escenarios'!E$24*5%)</f>
        <v>0.15000000000000002</v>
      </c>
      <c r="AD33" s="177">
        <f>(SUM($Z$33:$Z$36)*70%)+('Hipótesis escenarios'!F$24*30%)</f>
        <v>0.3</v>
      </c>
      <c r="AE33" s="177">
        <f>(SUM($Z$33:$Z$36)*85%)+('Hipótesis escenarios'!G$24*15%)</f>
        <v>0.15</v>
      </c>
      <c r="AF33" s="177">
        <f>(SUM($Z$33:$Z$36)*95%)+('Hipótesis escenarios'!H$24*5%)</f>
        <v>0.05</v>
      </c>
      <c r="AG33" s="177">
        <f>(SUM($Z$33:$Z$36)*70%)+('Hipótesis escenarios'!I$24*30%)</f>
        <v>0.3</v>
      </c>
      <c r="AH33" s="177">
        <f>(SUM($Z$33:$Z$36)*85%)+('Hipótesis escenarios'!J$24*15%)</f>
        <v>0.15</v>
      </c>
      <c r="AI33" s="177">
        <f>(SUM($Z$33:$Z$36)*95%)+('Hipótesis escenarios'!K$24*5%)</f>
        <v>0.2</v>
      </c>
      <c r="AL33" s="245" t="s">
        <v>29</v>
      </c>
      <c r="AM33" s="258">
        <f t="shared" ref="AM33:AU33" si="10">M33*AA33</f>
        <v>0.09</v>
      </c>
      <c r="AN33" s="260">
        <f t="shared" si="10"/>
        <v>2.2499999999999999E-2</v>
      </c>
      <c r="AO33" s="260">
        <f t="shared" si="10"/>
        <v>2.2500000000000006E-2</v>
      </c>
      <c r="AP33" s="260">
        <f t="shared" si="10"/>
        <v>0.09</v>
      </c>
      <c r="AQ33" s="260">
        <f t="shared" si="10"/>
        <v>2.2499999999999999E-2</v>
      </c>
      <c r="AR33" s="260">
        <f t="shared" si="10"/>
        <v>2.5000000000000005E-3</v>
      </c>
      <c r="AS33" s="260">
        <f t="shared" si="10"/>
        <v>0.09</v>
      </c>
      <c r="AT33" s="260">
        <f t="shared" si="10"/>
        <v>2.2499999999999999E-2</v>
      </c>
      <c r="AU33" s="264">
        <f t="shared" si="10"/>
        <v>4.0000000000000008E-2</v>
      </c>
    </row>
    <row r="34" spans="1:47" s="18" customFormat="1" ht="210" customHeight="1">
      <c r="A34" s="189"/>
      <c r="B34" s="181"/>
      <c r="C34" s="181"/>
      <c r="D34" s="181"/>
      <c r="E34" s="181"/>
      <c r="F34" s="184"/>
      <c r="G34" s="184"/>
      <c r="H34" s="169"/>
      <c r="I34" s="220"/>
      <c r="J34" s="321"/>
      <c r="K34" s="163"/>
      <c r="L34" s="178"/>
      <c r="M34" s="178"/>
      <c r="N34" s="178"/>
      <c r="O34" s="178"/>
      <c r="P34" s="178"/>
      <c r="Q34" s="178"/>
      <c r="R34" s="178"/>
      <c r="S34" s="178"/>
      <c r="T34" s="178"/>
      <c r="U34" s="178"/>
      <c r="V34" s="49" t="s">
        <v>170</v>
      </c>
      <c r="W34" s="72" t="s">
        <v>179</v>
      </c>
      <c r="X34" s="337"/>
      <c r="Y34" s="108">
        <v>0.2</v>
      </c>
      <c r="Z34" s="48">
        <f t="shared" si="8"/>
        <v>0</v>
      </c>
      <c r="AA34" s="178"/>
      <c r="AB34" s="178"/>
      <c r="AC34" s="178"/>
      <c r="AD34" s="178"/>
      <c r="AE34" s="178"/>
      <c r="AF34" s="178"/>
      <c r="AG34" s="178"/>
      <c r="AH34" s="178"/>
      <c r="AI34" s="178"/>
      <c r="AL34" s="246"/>
      <c r="AM34" s="258"/>
      <c r="AN34" s="260"/>
      <c r="AO34" s="260"/>
      <c r="AP34" s="260"/>
      <c r="AQ34" s="260"/>
      <c r="AR34" s="260"/>
      <c r="AS34" s="260"/>
      <c r="AT34" s="260"/>
      <c r="AU34" s="264"/>
    </row>
    <row r="35" spans="1:47" s="18" customFormat="1" ht="180">
      <c r="A35" s="189"/>
      <c r="B35" s="181"/>
      <c r="C35" s="181"/>
      <c r="D35" s="181"/>
      <c r="E35" s="181"/>
      <c r="F35" s="184"/>
      <c r="G35" s="184"/>
      <c r="H35" s="170" t="s">
        <v>138</v>
      </c>
      <c r="I35" s="186" t="s">
        <v>154</v>
      </c>
      <c r="J35" s="321"/>
      <c r="K35" s="160">
        <v>0.5</v>
      </c>
      <c r="L35" s="178">
        <f>J35*K35</f>
        <v>0</v>
      </c>
      <c r="M35" s="178"/>
      <c r="N35" s="178"/>
      <c r="O35" s="178"/>
      <c r="P35" s="178"/>
      <c r="Q35" s="178"/>
      <c r="R35" s="178"/>
      <c r="S35" s="178"/>
      <c r="T35" s="178"/>
      <c r="U35" s="178"/>
      <c r="V35" s="48" t="s">
        <v>167</v>
      </c>
      <c r="W35" s="72" t="s">
        <v>177</v>
      </c>
      <c r="X35" s="337"/>
      <c r="Y35" s="108">
        <v>0.3</v>
      </c>
      <c r="Z35" s="48">
        <f t="shared" si="8"/>
        <v>0</v>
      </c>
      <c r="AA35" s="178"/>
      <c r="AB35" s="178"/>
      <c r="AC35" s="178"/>
      <c r="AD35" s="178"/>
      <c r="AE35" s="178"/>
      <c r="AF35" s="178"/>
      <c r="AG35" s="178"/>
      <c r="AH35" s="178"/>
      <c r="AI35" s="178"/>
      <c r="AL35" s="246"/>
      <c r="AM35" s="258"/>
      <c r="AN35" s="260"/>
      <c r="AO35" s="260"/>
      <c r="AP35" s="260"/>
      <c r="AQ35" s="260"/>
      <c r="AR35" s="260"/>
      <c r="AS35" s="260"/>
      <c r="AT35" s="260"/>
      <c r="AU35" s="264"/>
    </row>
    <row r="36" spans="1:47" s="18" customFormat="1" ht="240.75" customHeight="1" thickBot="1">
      <c r="A36" s="193"/>
      <c r="B36" s="182"/>
      <c r="C36" s="182"/>
      <c r="D36" s="182"/>
      <c r="E36" s="182"/>
      <c r="F36" s="185"/>
      <c r="G36" s="185"/>
      <c r="H36" s="171"/>
      <c r="I36" s="221"/>
      <c r="J36" s="322"/>
      <c r="K36" s="161"/>
      <c r="L36" s="179"/>
      <c r="M36" s="179"/>
      <c r="N36" s="179"/>
      <c r="O36" s="179"/>
      <c r="P36" s="179"/>
      <c r="Q36" s="179"/>
      <c r="R36" s="179"/>
      <c r="S36" s="179"/>
      <c r="T36" s="179"/>
      <c r="U36" s="179"/>
      <c r="V36" s="135" t="s">
        <v>173</v>
      </c>
      <c r="W36" s="78" t="s">
        <v>182</v>
      </c>
      <c r="X36" s="332"/>
      <c r="Y36" s="109">
        <v>0.15</v>
      </c>
      <c r="Z36" s="57">
        <f t="shared" si="8"/>
        <v>0</v>
      </c>
      <c r="AA36" s="179"/>
      <c r="AB36" s="179"/>
      <c r="AC36" s="179"/>
      <c r="AD36" s="179"/>
      <c r="AE36" s="179"/>
      <c r="AF36" s="179"/>
      <c r="AG36" s="179"/>
      <c r="AH36" s="179"/>
      <c r="AI36" s="179"/>
      <c r="AL36" s="247"/>
      <c r="AM36" s="258"/>
      <c r="AN36" s="260"/>
      <c r="AO36" s="260"/>
      <c r="AP36" s="260"/>
      <c r="AQ36" s="260"/>
      <c r="AR36" s="260"/>
      <c r="AS36" s="260"/>
      <c r="AT36" s="260"/>
      <c r="AU36" s="264"/>
    </row>
    <row r="37" spans="1:47" s="18" customFormat="1" ht="39" customHeight="1">
      <c r="A37" s="188">
        <v>8</v>
      </c>
      <c r="B37" s="180" t="s">
        <v>21</v>
      </c>
      <c r="C37" s="180" t="s">
        <v>22</v>
      </c>
      <c r="D37" s="180" t="s">
        <v>215</v>
      </c>
      <c r="E37" s="180" t="s">
        <v>195</v>
      </c>
      <c r="F37" s="183" t="s">
        <v>87</v>
      </c>
      <c r="G37" s="183" t="s">
        <v>114</v>
      </c>
      <c r="H37" s="168" t="s">
        <v>139</v>
      </c>
      <c r="I37" s="219" t="s">
        <v>155</v>
      </c>
      <c r="J37" s="320"/>
      <c r="K37" s="162">
        <v>0.5</v>
      </c>
      <c r="L37" s="177">
        <f>J37*K37</f>
        <v>0</v>
      </c>
      <c r="M37" s="177">
        <f>(SUM($L$37:$L$40)*70%)+('Hipótesis escenarios'!C$17*30%)</f>
        <v>0.3</v>
      </c>
      <c r="N37" s="177">
        <f>(SUM($L$37:$L$40)*85%)+('Hipótesis escenarios'!D$17*15%)</f>
        <v>0.15</v>
      </c>
      <c r="O37" s="177">
        <f>(SUM($L$37:$L$40)*95%)+('Hipótesis escenarios'!E$17*5%)</f>
        <v>0.15000000000000002</v>
      </c>
      <c r="P37" s="177">
        <f>(SUM($L$37:$L$40)*70%)+('Hipótesis escenarios'!F$17*30%)</f>
        <v>0.3</v>
      </c>
      <c r="Q37" s="177">
        <f>(SUM($L$37:$L$40)*85%)+('Hipótesis escenarios'!G$17*15%)</f>
        <v>0.15</v>
      </c>
      <c r="R37" s="177">
        <f>(SUM($L$37:$L$40)*95%)+('Hipótesis escenarios'!H$17*5%)</f>
        <v>0.05</v>
      </c>
      <c r="S37" s="177">
        <f>(SUM($L$37:$L$40)*70%)+('Hipótesis escenarios'!I$17*30%)</f>
        <v>0.3</v>
      </c>
      <c r="T37" s="177">
        <f>(SUM($L$37:$L$40)*85%)+('Hipótesis escenarios'!J$17*15%)</f>
        <v>0.15</v>
      </c>
      <c r="U37" s="177">
        <f>(SUM($L$37:$L$40)*95%)+('Hipótesis escenarios'!K$17*5%)</f>
        <v>0.2</v>
      </c>
      <c r="V37" s="102" t="s">
        <v>172</v>
      </c>
      <c r="W37" s="75" t="s">
        <v>181</v>
      </c>
      <c r="X37" s="317"/>
      <c r="Y37" s="105">
        <v>0.4</v>
      </c>
      <c r="Z37" s="54">
        <f t="shared" si="8"/>
        <v>0</v>
      </c>
      <c r="AA37" s="177">
        <f>(SUM($Z$37:$Z$40)*70%)+('Hipótesis escenarios'!C$24*30%)</f>
        <v>0.3</v>
      </c>
      <c r="AB37" s="177">
        <f>(SUM($Z$37:$Z$40)*85%)+('Hipótesis escenarios'!D$24*15%)</f>
        <v>0.15</v>
      </c>
      <c r="AC37" s="177">
        <f>(SUM($Z$37:$Z$40)*95%)+('Hipótesis escenarios'!E$24*5%)</f>
        <v>0.15000000000000002</v>
      </c>
      <c r="AD37" s="177">
        <f>(SUM($Z$37:$Z$40)*70%)+('Hipótesis escenarios'!F$24*30%)</f>
        <v>0.3</v>
      </c>
      <c r="AE37" s="177">
        <f>(SUM($Z$37:$Z$40)*85%)+('Hipótesis escenarios'!G$24*15%)</f>
        <v>0.15</v>
      </c>
      <c r="AF37" s="177">
        <f>(SUM($Z$37:$Z$40)*95%)+('Hipótesis escenarios'!H$24*5%)</f>
        <v>0.05</v>
      </c>
      <c r="AG37" s="177">
        <f>(SUM($Z$37:$Z$40)*70%)+('Hipótesis escenarios'!I$24*30%)</f>
        <v>0.3</v>
      </c>
      <c r="AH37" s="177">
        <f>(SUM($Z$37:$Z$40)*85%)+('Hipótesis escenarios'!J$24*15%)</f>
        <v>0.15</v>
      </c>
      <c r="AI37" s="177">
        <f>(SUM($Z$37:$Z$40)*95%)+('Hipótesis escenarios'!K$24*5%)</f>
        <v>0.2</v>
      </c>
      <c r="AL37" s="245" t="s">
        <v>30</v>
      </c>
      <c r="AM37" s="258">
        <f t="shared" ref="AM37:AU37" si="11">M37*AA37</f>
        <v>0.09</v>
      </c>
      <c r="AN37" s="260">
        <f t="shared" si="11"/>
        <v>2.2499999999999999E-2</v>
      </c>
      <c r="AO37" s="260">
        <f t="shared" si="11"/>
        <v>2.2500000000000006E-2</v>
      </c>
      <c r="AP37" s="260">
        <f t="shared" si="11"/>
        <v>0.09</v>
      </c>
      <c r="AQ37" s="260">
        <f t="shared" si="11"/>
        <v>2.2499999999999999E-2</v>
      </c>
      <c r="AR37" s="260">
        <f t="shared" si="11"/>
        <v>2.5000000000000005E-3</v>
      </c>
      <c r="AS37" s="260">
        <f t="shared" si="11"/>
        <v>0.09</v>
      </c>
      <c r="AT37" s="260">
        <f t="shared" si="11"/>
        <v>2.2499999999999999E-2</v>
      </c>
      <c r="AU37" s="264">
        <f t="shared" si="11"/>
        <v>4.0000000000000008E-2</v>
      </c>
    </row>
    <row r="38" spans="1:47" s="18" customFormat="1" ht="180">
      <c r="A38" s="189"/>
      <c r="B38" s="181"/>
      <c r="C38" s="181"/>
      <c r="D38" s="181"/>
      <c r="E38" s="181"/>
      <c r="F38" s="184"/>
      <c r="G38" s="184"/>
      <c r="H38" s="169"/>
      <c r="I38" s="220"/>
      <c r="J38" s="321"/>
      <c r="K38" s="163"/>
      <c r="L38" s="178"/>
      <c r="M38" s="178"/>
      <c r="N38" s="178"/>
      <c r="O38" s="178"/>
      <c r="P38" s="178"/>
      <c r="Q38" s="178"/>
      <c r="R38" s="178"/>
      <c r="S38" s="178"/>
      <c r="T38" s="178"/>
      <c r="U38" s="178"/>
      <c r="V38" s="48" t="s">
        <v>167</v>
      </c>
      <c r="W38" s="74" t="s">
        <v>177</v>
      </c>
      <c r="X38" s="318"/>
      <c r="Y38" s="108">
        <v>0.3</v>
      </c>
      <c r="Z38" s="48">
        <f t="shared" si="8"/>
        <v>0</v>
      </c>
      <c r="AA38" s="178"/>
      <c r="AB38" s="178"/>
      <c r="AC38" s="178"/>
      <c r="AD38" s="178"/>
      <c r="AE38" s="178"/>
      <c r="AF38" s="178"/>
      <c r="AG38" s="178"/>
      <c r="AH38" s="178"/>
      <c r="AI38" s="178"/>
      <c r="AL38" s="246"/>
      <c r="AM38" s="258"/>
      <c r="AN38" s="260"/>
      <c r="AO38" s="260"/>
      <c r="AP38" s="260"/>
      <c r="AQ38" s="260"/>
      <c r="AR38" s="260"/>
      <c r="AS38" s="260"/>
      <c r="AT38" s="260"/>
      <c r="AU38" s="264"/>
    </row>
    <row r="39" spans="1:47" s="18" customFormat="1" ht="240" customHeight="1">
      <c r="A39" s="189"/>
      <c r="B39" s="181"/>
      <c r="C39" s="181"/>
      <c r="D39" s="181"/>
      <c r="E39" s="181"/>
      <c r="F39" s="184"/>
      <c r="G39" s="184"/>
      <c r="H39" s="170" t="s">
        <v>137</v>
      </c>
      <c r="I39" s="186" t="s">
        <v>153</v>
      </c>
      <c r="J39" s="321"/>
      <c r="K39" s="160">
        <v>0.5</v>
      </c>
      <c r="L39" s="178">
        <f>J39*K39</f>
        <v>0</v>
      </c>
      <c r="M39" s="178"/>
      <c r="N39" s="178"/>
      <c r="O39" s="178"/>
      <c r="P39" s="178"/>
      <c r="Q39" s="178"/>
      <c r="R39" s="178"/>
      <c r="S39" s="178"/>
      <c r="T39" s="178"/>
      <c r="U39" s="178"/>
      <c r="V39" s="48" t="s">
        <v>173</v>
      </c>
      <c r="W39" s="82" t="s">
        <v>182</v>
      </c>
      <c r="X39" s="318"/>
      <c r="Y39" s="108">
        <v>0.2</v>
      </c>
      <c r="Z39" s="48">
        <f t="shared" si="8"/>
        <v>0</v>
      </c>
      <c r="AA39" s="178"/>
      <c r="AB39" s="178"/>
      <c r="AC39" s="178"/>
      <c r="AD39" s="178"/>
      <c r="AE39" s="178"/>
      <c r="AF39" s="178"/>
      <c r="AG39" s="178"/>
      <c r="AH39" s="178"/>
      <c r="AI39" s="178"/>
      <c r="AL39" s="246"/>
      <c r="AM39" s="258"/>
      <c r="AN39" s="260"/>
      <c r="AO39" s="260"/>
      <c r="AP39" s="260"/>
      <c r="AQ39" s="260"/>
      <c r="AR39" s="260"/>
      <c r="AS39" s="260"/>
      <c r="AT39" s="260"/>
      <c r="AU39" s="264"/>
    </row>
    <row r="40" spans="1:47" s="18" customFormat="1" ht="180.75" thickBot="1">
      <c r="A40" s="193"/>
      <c r="B40" s="182"/>
      <c r="C40" s="182"/>
      <c r="D40" s="182"/>
      <c r="E40" s="182"/>
      <c r="F40" s="185"/>
      <c r="G40" s="185"/>
      <c r="H40" s="171"/>
      <c r="I40" s="221"/>
      <c r="J40" s="322"/>
      <c r="K40" s="161"/>
      <c r="L40" s="179"/>
      <c r="M40" s="179"/>
      <c r="N40" s="179"/>
      <c r="O40" s="179"/>
      <c r="P40" s="179"/>
      <c r="Q40" s="179"/>
      <c r="R40" s="179"/>
      <c r="S40" s="179"/>
      <c r="T40" s="179"/>
      <c r="U40" s="179"/>
      <c r="V40" s="135" t="s">
        <v>169</v>
      </c>
      <c r="W40" s="78" t="s">
        <v>129</v>
      </c>
      <c r="X40" s="319"/>
      <c r="Y40" s="109">
        <v>0.1</v>
      </c>
      <c r="Z40" s="57">
        <f t="shared" si="8"/>
        <v>0</v>
      </c>
      <c r="AA40" s="179"/>
      <c r="AB40" s="179"/>
      <c r="AC40" s="179"/>
      <c r="AD40" s="179"/>
      <c r="AE40" s="179"/>
      <c r="AF40" s="179"/>
      <c r="AG40" s="179"/>
      <c r="AH40" s="179"/>
      <c r="AI40" s="179"/>
      <c r="AL40" s="247"/>
      <c r="AM40" s="258"/>
      <c r="AN40" s="260"/>
      <c r="AO40" s="260"/>
      <c r="AP40" s="260"/>
      <c r="AQ40" s="260"/>
      <c r="AR40" s="260"/>
      <c r="AS40" s="260"/>
      <c r="AT40" s="260"/>
      <c r="AU40" s="264"/>
    </row>
    <row r="41" spans="1:47" s="18" customFormat="1" ht="180">
      <c r="A41" s="180">
        <v>9</v>
      </c>
      <c r="B41" s="180" t="s">
        <v>21</v>
      </c>
      <c r="C41" s="180" t="s">
        <v>22</v>
      </c>
      <c r="D41" s="180" t="s">
        <v>215</v>
      </c>
      <c r="E41" s="180" t="s">
        <v>196</v>
      </c>
      <c r="F41" s="202" t="s">
        <v>88</v>
      </c>
      <c r="G41" s="202" t="s">
        <v>115</v>
      </c>
      <c r="H41" s="132" t="s">
        <v>140</v>
      </c>
      <c r="I41" s="68" t="s">
        <v>159</v>
      </c>
      <c r="J41" s="317"/>
      <c r="K41" s="105">
        <v>0.33</v>
      </c>
      <c r="L41" s="60">
        <f>J41*K41</f>
        <v>0</v>
      </c>
      <c r="M41" s="177">
        <f>(SUM($L$41:$L$43)*70%)+('Hipótesis escenarios'!C$17*30%)</f>
        <v>0.3</v>
      </c>
      <c r="N41" s="177">
        <f>(SUM($L$41:$L$43)*85%)+('Hipótesis escenarios'!D$17*15%)</f>
        <v>0.15</v>
      </c>
      <c r="O41" s="177">
        <f>(SUM($L$41:$L$43)*95%)+('Hipótesis escenarios'!E$17*5%)</f>
        <v>0.15000000000000002</v>
      </c>
      <c r="P41" s="177">
        <f>(SUM($L$41:$L$43)*70%)+('Hipótesis escenarios'!F$17*30%)</f>
        <v>0.3</v>
      </c>
      <c r="Q41" s="177">
        <f>(SUM($L$41:$L$43)*85%)+('Hipótesis escenarios'!G$17*15%)</f>
        <v>0.15</v>
      </c>
      <c r="R41" s="177">
        <f>(SUM($L$41:$L$43)*95%)+('Hipótesis escenarios'!H$17*5%)</f>
        <v>0.05</v>
      </c>
      <c r="S41" s="177">
        <f>(SUM($L$41:$L$43)*70%)+('Hipótesis escenarios'!I$17*30%)</f>
        <v>0.3</v>
      </c>
      <c r="T41" s="177">
        <f>(SUM($L$41:$L$43)*85%)+('Hipótesis escenarios'!J$17*15%)</f>
        <v>0.15</v>
      </c>
      <c r="U41" s="177">
        <f>(SUM($L$41:$L$43)*95%)+('Hipótesis escenarios'!K$17*5%)</f>
        <v>0.2</v>
      </c>
      <c r="V41" s="102" t="s">
        <v>167</v>
      </c>
      <c r="W41" s="68" t="s">
        <v>177</v>
      </c>
      <c r="X41" s="317"/>
      <c r="Y41" s="105">
        <v>0.4</v>
      </c>
      <c r="Z41" s="60">
        <f t="shared" si="8"/>
        <v>0</v>
      </c>
      <c r="AA41" s="177">
        <f>(SUM($Z$41:$Z$43)*70%)+('Hipótesis escenarios'!C$24*30%)</f>
        <v>0.3</v>
      </c>
      <c r="AB41" s="177">
        <f>(SUM($Z$41:$Z$43)*85%)+('Hipótesis escenarios'!D$24*15%)</f>
        <v>0.15</v>
      </c>
      <c r="AC41" s="177">
        <f>(SUM($Z$41:$Z$43)*95%)+('Hipótesis escenarios'!E$24*5%)</f>
        <v>0.15000000000000002</v>
      </c>
      <c r="AD41" s="177">
        <f>(SUM($Z$41:$Z$43)*70%)+('Hipótesis escenarios'!F$24*30%)</f>
        <v>0.3</v>
      </c>
      <c r="AE41" s="177">
        <f>(SUM($Z$41:$Z$43)*85%)+('Hipótesis escenarios'!G$24*15%)</f>
        <v>0.15</v>
      </c>
      <c r="AF41" s="177">
        <f>(SUM($Z$41:$Z$43)*95%)+('Hipótesis escenarios'!H$24*5%)</f>
        <v>0.05</v>
      </c>
      <c r="AG41" s="177">
        <f>(SUM($Z$41:$Z$43)*70%)+('Hipótesis escenarios'!I$24*30%)</f>
        <v>0.3</v>
      </c>
      <c r="AH41" s="177">
        <f>(SUM($Z$41:$Z$43)*85%)+('Hipótesis escenarios'!J$24*15%)</f>
        <v>0.15</v>
      </c>
      <c r="AI41" s="177">
        <f>(SUM($Z$41:$Z$43)*95%)+('Hipótesis escenarios'!K$24*5%)</f>
        <v>0.2</v>
      </c>
      <c r="AJ41" s="241"/>
      <c r="AL41" s="248" t="s">
        <v>31</v>
      </c>
      <c r="AM41" s="258">
        <f t="shared" ref="AM41:AU41" si="12">M41*AA41</f>
        <v>0.09</v>
      </c>
      <c r="AN41" s="260">
        <f t="shared" si="12"/>
        <v>2.2499999999999999E-2</v>
      </c>
      <c r="AO41" s="260">
        <f t="shared" si="12"/>
        <v>2.2500000000000006E-2</v>
      </c>
      <c r="AP41" s="260">
        <f t="shared" si="12"/>
        <v>0.09</v>
      </c>
      <c r="AQ41" s="260">
        <f t="shared" si="12"/>
        <v>2.2499999999999999E-2</v>
      </c>
      <c r="AR41" s="260">
        <f t="shared" si="12"/>
        <v>2.5000000000000005E-3</v>
      </c>
      <c r="AS41" s="260">
        <f t="shared" si="12"/>
        <v>0.09</v>
      </c>
      <c r="AT41" s="260">
        <f t="shared" si="12"/>
        <v>2.2499999999999999E-2</v>
      </c>
      <c r="AU41" s="264">
        <f t="shared" si="12"/>
        <v>4.0000000000000008E-2</v>
      </c>
    </row>
    <row r="42" spans="1:47" s="18" customFormat="1" ht="210" customHeight="1">
      <c r="A42" s="181"/>
      <c r="B42" s="181"/>
      <c r="C42" s="181"/>
      <c r="D42" s="181"/>
      <c r="E42" s="181"/>
      <c r="F42" s="203"/>
      <c r="G42" s="203"/>
      <c r="H42" s="100" t="s">
        <v>137</v>
      </c>
      <c r="I42" s="69" t="s">
        <v>153</v>
      </c>
      <c r="J42" s="318"/>
      <c r="K42" s="108">
        <v>0.33</v>
      </c>
      <c r="L42" s="47">
        <f>J42*K42</f>
        <v>0</v>
      </c>
      <c r="M42" s="178"/>
      <c r="N42" s="178"/>
      <c r="O42" s="178"/>
      <c r="P42" s="178"/>
      <c r="Q42" s="178"/>
      <c r="R42" s="178"/>
      <c r="S42" s="178"/>
      <c r="T42" s="178"/>
      <c r="U42" s="178"/>
      <c r="V42" s="48" t="s">
        <v>172</v>
      </c>
      <c r="W42" s="82" t="s">
        <v>181</v>
      </c>
      <c r="X42" s="318"/>
      <c r="Y42" s="108">
        <v>0.3</v>
      </c>
      <c r="Z42" s="47">
        <f t="shared" si="8"/>
        <v>0</v>
      </c>
      <c r="AA42" s="178"/>
      <c r="AB42" s="178"/>
      <c r="AC42" s="178"/>
      <c r="AD42" s="178"/>
      <c r="AE42" s="178"/>
      <c r="AF42" s="178"/>
      <c r="AG42" s="178"/>
      <c r="AH42" s="178"/>
      <c r="AI42" s="178"/>
      <c r="AJ42" s="241"/>
      <c r="AL42" s="249"/>
      <c r="AM42" s="258"/>
      <c r="AN42" s="260"/>
      <c r="AO42" s="260"/>
      <c r="AP42" s="260"/>
      <c r="AQ42" s="260"/>
      <c r="AR42" s="260"/>
      <c r="AS42" s="260"/>
      <c r="AT42" s="260"/>
      <c r="AU42" s="264"/>
    </row>
    <row r="43" spans="1:47" s="18" customFormat="1" ht="240" customHeight="1">
      <c r="A43" s="181"/>
      <c r="B43" s="181"/>
      <c r="C43" s="181"/>
      <c r="D43" s="181"/>
      <c r="E43" s="181"/>
      <c r="F43" s="203"/>
      <c r="G43" s="203"/>
      <c r="H43" s="170" t="s">
        <v>138</v>
      </c>
      <c r="I43" s="217" t="s">
        <v>154</v>
      </c>
      <c r="J43" s="321"/>
      <c r="K43" s="160">
        <v>0.33</v>
      </c>
      <c r="L43" s="242">
        <f>J43*K43</f>
        <v>0</v>
      </c>
      <c r="M43" s="178"/>
      <c r="N43" s="178"/>
      <c r="O43" s="178"/>
      <c r="P43" s="178"/>
      <c r="Q43" s="178"/>
      <c r="R43" s="178"/>
      <c r="S43" s="178"/>
      <c r="T43" s="178"/>
      <c r="U43" s="178"/>
      <c r="V43" s="48" t="s">
        <v>173</v>
      </c>
      <c r="W43" s="82" t="s">
        <v>182</v>
      </c>
      <c r="X43" s="318"/>
      <c r="Y43" s="108">
        <v>0.2</v>
      </c>
      <c r="Z43" s="47">
        <f t="shared" si="8"/>
        <v>0</v>
      </c>
      <c r="AA43" s="178"/>
      <c r="AB43" s="178"/>
      <c r="AC43" s="178"/>
      <c r="AD43" s="178"/>
      <c r="AE43" s="178"/>
      <c r="AF43" s="178"/>
      <c r="AG43" s="178"/>
      <c r="AH43" s="178"/>
      <c r="AI43" s="178"/>
      <c r="AJ43" s="241"/>
      <c r="AL43" s="249"/>
      <c r="AM43" s="258"/>
      <c r="AN43" s="260"/>
      <c r="AO43" s="260"/>
      <c r="AP43" s="260"/>
      <c r="AQ43" s="260"/>
      <c r="AR43" s="260"/>
      <c r="AS43" s="260"/>
      <c r="AT43" s="260"/>
      <c r="AU43" s="264"/>
    </row>
    <row r="44" spans="1:47" s="18" customFormat="1" ht="210.75" customHeight="1" thickBot="1">
      <c r="A44" s="182"/>
      <c r="B44" s="182"/>
      <c r="C44" s="182"/>
      <c r="D44" s="182"/>
      <c r="E44" s="182"/>
      <c r="F44" s="204"/>
      <c r="G44" s="204"/>
      <c r="H44" s="171"/>
      <c r="I44" s="218"/>
      <c r="J44" s="322"/>
      <c r="K44" s="161"/>
      <c r="L44" s="243"/>
      <c r="M44" s="179"/>
      <c r="N44" s="179"/>
      <c r="O44" s="179"/>
      <c r="P44" s="179"/>
      <c r="Q44" s="179"/>
      <c r="R44" s="179"/>
      <c r="S44" s="179"/>
      <c r="T44" s="179"/>
      <c r="U44" s="179"/>
      <c r="V44" s="57" t="s">
        <v>170</v>
      </c>
      <c r="W44" s="70" t="s">
        <v>179</v>
      </c>
      <c r="X44" s="319"/>
      <c r="Y44" s="109">
        <v>0.1</v>
      </c>
      <c r="Z44" s="61">
        <f t="shared" si="8"/>
        <v>0</v>
      </c>
      <c r="AA44" s="179"/>
      <c r="AB44" s="179"/>
      <c r="AC44" s="179"/>
      <c r="AD44" s="179"/>
      <c r="AE44" s="179"/>
      <c r="AF44" s="179"/>
      <c r="AG44" s="179"/>
      <c r="AH44" s="179"/>
      <c r="AI44" s="179"/>
      <c r="AJ44" s="241"/>
      <c r="AL44" s="250"/>
      <c r="AM44" s="258"/>
      <c r="AN44" s="260"/>
      <c r="AO44" s="260"/>
      <c r="AP44" s="260"/>
      <c r="AQ44" s="260"/>
      <c r="AR44" s="260"/>
      <c r="AS44" s="260"/>
      <c r="AT44" s="260"/>
      <c r="AU44" s="264"/>
    </row>
    <row r="45" spans="1:47" s="18" customFormat="1" ht="180">
      <c r="A45" s="188">
        <v>10</v>
      </c>
      <c r="B45" s="180" t="s">
        <v>21</v>
      </c>
      <c r="C45" s="180" t="s">
        <v>22</v>
      </c>
      <c r="D45" s="180" t="s">
        <v>215</v>
      </c>
      <c r="E45" s="180" t="s">
        <v>197</v>
      </c>
      <c r="F45" s="202" t="s">
        <v>89</v>
      </c>
      <c r="G45" s="202" t="s">
        <v>116</v>
      </c>
      <c r="H45" s="168" t="s">
        <v>141</v>
      </c>
      <c r="I45" s="216" t="s">
        <v>156</v>
      </c>
      <c r="J45" s="320"/>
      <c r="K45" s="162">
        <v>0.5</v>
      </c>
      <c r="L45" s="177">
        <f>J45*K45</f>
        <v>0</v>
      </c>
      <c r="M45" s="177">
        <f>(SUM($L$45:$L$48)*70%)+('Hipótesis escenarios'!C$17*30%)</f>
        <v>0.3</v>
      </c>
      <c r="N45" s="177">
        <f>(SUM($L$45:$L$48)*85%)+('Hipótesis escenarios'!D$17*15%)</f>
        <v>0.15</v>
      </c>
      <c r="O45" s="177">
        <f>(SUM($L$45:$L$48)*95%)+('Hipótesis escenarios'!E$17*5%)</f>
        <v>0.15000000000000002</v>
      </c>
      <c r="P45" s="177">
        <f>(SUM($L$45:$L$48)*70%)+('Hipótesis escenarios'!F$17*30%)</f>
        <v>0.3</v>
      </c>
      <c r="Q45" s="177">
        <f>(SUM($L$45:$L$48)*85%)+('Hipótesis escenarios'!G$17*15%)</f>
        <v>0.15</v>
      </c>
      <c r="R45" s="177">
        <f>(SUM($L$45:$L$48)*95%)+('Hipótesis escenarios'!H$17*5%)</f>
        <v>0.05</v>
      </c>
      <c r="S45" s="177">
        <f>(SUM($L$45:$L$48)*70%)+('Hipótesis escenarios'!I$17*30%)</f>
        <v>0.3</v>
      </c>
      <c r="T45" s="177">
        <f>(SUM($L$45:$L$48)*85%)+('Hipótesis escenarios'!J$17*15%)</f>
        <v>0.15</v>
      </c>
      <c r="U45" s="177">
        <f>(SUM($L$45:$L$48)*95%)+('Hipótesis escenarios'!K$17*5%)</f>
        <v>0.2</v>
      </c>
      <c r="V45" s="103" t="s">
        <v>173</v>
      </c>
      <c r="W45" s="75" t="s">
        <v>182</v>
      </c>
      <c r="X45" s="317"/>
      <c r="Y45" s="105">
        <v>0.25</v>
      </c>
      <c r="Z45" s="54">
        <f t="shared" si="8"/>
        <v>0</v>
      </c>
      <c r="AA45" s="177">
        <f>(SUM($Z$45:$Z$48)*70%)+('Hipótesis escenarios'!C$24*30%)</f>
        <v>0.3</v>
      </c>
      <c r="AB45" s="177">
        <f>(SUM($Z$45:$Z$48)*85%)+('Hipótesis escenarios'!D$24*15%)</f>
        <v>0.15</v>
      </c>
      <c r="AC45" s="177">
        <f>(SUM($Z$45:$Z$48)*95%)+('Hipótesis escenarios'!E$24*5%)</f>
        <v>0.15000000000000002</v>
      </c>
      <c r="AD45" s="177">
        <f>(SUM($Z$45:$Z$48)*70%)+('Hipótesis escenarios'!F$24*30%)</f>
        <v>0.3</v>
      </c>
      <c r="AE45" s="177">
        <f>(SUM($Z$45:$Z$48)*85%)+('Hipótesis escenarios'!G$24*15%)</f>
        <v>0.15</v>
      </c>
      <c r="AF45" s="177">
        <f>(SUM($Z$45:$Z$48)*95%)+('Hipótesis escenarios'!H$24*5%)</f>
        <v>0.05</v>
      </c>
      <c r="AG45" s="177">
        <f>(SUM($Z$45:$Z$48)*70%)+('Hipótesis escenarios'!I$24*30%)</f>
        <v>0.3</v>
      </c>
      <c r="AH45" s="177">
        <f>(SUM($Z$45:$Z$48)*85%)+('Hipótesis escenarios'!J$24*15%)</f>
        <v>0.15</v>
      </c>
      <c r="AI45" s="177">
        <f>(SUM($Z$45:$Z$48)*95%)+('Hipótesis escenarios'!K$24*5%)</f>
        <v>0.2</v>
      </c>
      <c r="AL45" s="248" t="s">
        <v>32</v>
      </c>
      <c r="AM45" s="258">
        <f t="shared" ref="AM45:AU45" si="13">M45*AA45</f>
        <v>0.09</v>
      </c>
      <c r="AN45" s="260">
        <f t="shared" si="13"/>
        <v>2.2499999999999999E-2</v>
      </c>
      <c r="AO45" s="260">
        <f t="shared" si="13"/>
        <v>2.2500000000000006E-2</v>
      </c>
      <c r="AP45" s="260">
        <f t="shared" si="13"/>
        <v>0.09</v>
      </c>
      <c r="AQ45" s="260">
        <f t="shared" si="13"/>
        <v>2.2499999999999999E-2</v>
      </c>
      <c r="AR45" s="260">
        <f t="shared" si="13"/>
        <v>2.5000000000000005E-3</v>
      </c>
      <c r="AS45" s="260">
        <f t="shared" si="13"/>
        <v>0.09</v>
      </c>
      <c r="AT45" s="260">
        <f t="shared" si="13"/>
        <v>2.2499999999999999E-2</v>
      </c>
      <c r="AU45" s="264">
        <f t="shared" si="13"/>
        <v>4.0000000000000008E-2</v>
      </c>
    </row>
    <row r="46" spans="1:47" s="18" customFormat="1" ht="180">
      <c r="A46" s="189"/>
      <c r="B46" s="181"/>
      <c r="C46" s="181"/>
      <c r="D46" s="181"/>
      <c r="E46" s="181"/>
      <c r="F46" s="203"/>
      <c r="G46" s="203"/>
      <c r="H46" s="169"/>
      <c r="I46" s="217"/>
      <c r="J46" s="321"/>
      <c r="K46" s="163"/>
      <c r="L46" s="178"/>
      <c r="M46" s="178"/>
      <c r="N46" s="178"/>
      <c r="O46" s="178"/>
      <c r="P46" s="178"/>
      <c r="Q46" s="178"/>
      <c r="R46" s="178"/>
      <c r="S46" s="178"/>
      <c r="T46" s="178"/>
      <c r="U46" s="178"/>
      <c r="V46" s="48" t="s">
        <v>167</v>
      </c>
      <c r="W46" s="72" t="s">
        <v>177</v>
      </c>
      <c r="X46" s="318"/>
      <c r="Y46" s="108">
        <v>0.35</v>
      </c>
      <c r="Z46" s="48">
        <f t="shared" si="8"/>
        <v>0</v>
      </c>
      <c r="AA46" s="178"/>
      <c r="AB46" s="178"/>
      <c r="AC46" s="178"/>
      <c r="AD46" s="178"/>
      <c r="AE46" s="178"/>
      <c r="AF46" s="178"/>
      <c r="AG46" s="178"/>
      <c r="AH46" s="178"/>
      <c r="AI46" s="178"/>
      <c r="AL46" s="249"/>
      <c r="AM46" s="258"/>
      <c r="AN46" s="260"/>
      <c r="AO46" s="260"/>
      <c r="AP46" s="260"/>
      <c r="AQ46" s="260"/>
      <c r="AR46" s="260"/>
      <c r="AS46" s="260"/>
      <c r="AT46" s="260"/>
      <c r="AU46" s="264"/>
    </row>
    <row r="47" spans="1:47" s="18" customFormat="1" ht="195" customHeight="1">
      <c r="A47" s="189"/>
      <c r="B47" s="181"/>
      <c r="C47" s="181"/>
      <c r="D47" s="181"/>
      <c r="E47" s="181"/>
      <c r="F47" s="203"/>
      <c r="G47" s="203"/>
      <c r="H47" s="170" t="s">
        <v>138</v>
      </c>
      <c r="I47" s="217" t="s">
        <v>154</v>
      </c>
      <c r="J47" s="321"/>
      <c r="K47" s="160">
        <v>0.5</v>
      </c>
      <c r="L47" s="178">
        <f>J47*K47</f>
        <v>0</v>
      </c>
      <c r="M47" s="178"/>
      <c r="N47" s="178"/>
      <c r="O47" s="178"/>
      <c r="P47" s="178"/>
      <c r="Q47" s="178"/>
      <c r="R47" s="178"/>
      <c r="S47" s="178"/>
      <c r="T47" s="178"/>
      <c r="U47" s="178"/>
      <c r="V47" s="48" t="s">
        <v>168</v>
      </c>
      <c r="W47" s="82" t="s">
        <v>178</v>
      </c>
      <c r="X47" s="318"/>
      <c r="Y47" s="108">
        <v>0.2</v>
      </c>
      <c r="Z47" s="48">
        <f t="shared" si="8"/>
        <v>0</v>
      </c>
      <c r="AA47" s="178"/>
      <c r="AB47" s="178"/>
      <c r="AC47" s="178"/>
      <c r="AD47" s="178"/>
      <c r="AE47" s="178"/>
      <c r="AF47" s="178"/>
      <c r="AG47" s="178"/>
      <c r="AH47" s="178"/>
      <c r="AI47" s="178"/>
      <c r="AL47" s="249"/>
      <c r="AM47" s="258"/>
      <c r="AN47" s="260"/>
      <c r="AO47" s="260"/>
      <c r="AP47" s="260"/>
      <c r="AQ47" s="260"/>
      <c r="AR47" s="260"/>
      <c r="AS47" s="260"/>
      <c r="AT47" s="260"/>
      <c r="AU47" s="264"/>
    </row>
    <row r="48" spans="1:47" s="18" customFormat="1" ht="270.75" customHeight="1" thickBot="1">
      <c r="A48" s="193"/>
      <c r="B48" s="182"/>
      <c r="C48" s="182"/>
      <c r="D48" s="182"/>
      <c r="E48" s="182"/>
      <c r="F48" s="204"/>
      <c r="G48" s="204"/>
      <c r="H48" s="171"/>
      <c r="I48" s="218"/>
      <c r="J48" s="322"/>
      <c r="K48" s="161"/>
      <c r="L48" s="179"/>
      <c r="M48" s="179"/>
      <c r="N48" s="179"/>
      <c r="O48" s="179"/>
      <c r="P48" s="179"/>
      <c r="Q48" s="179"/>
      <c r="R48" s="179"/>
      <c r="S48" s="179"/>
      <c r="T48" s="179"/>
      <c r="U48" s="179"/>
      <c r="V48" s="135" t="s">
        <v>174</v>
      </c>
      <c r="W48" s="78" t="s">
        <v>183</v>
      </c>
      <c r="X48" s="319"/>
      <c r="Y48" s="109">
        <v>0.2</v>
      </c>
      <c r="Z48" s="57">
        <f t="shared" si="8"/>
        <v>0</v>
      </c>
      <c r="AA48" s="179"/>
      <c r="AB48" s="179"/>
      <c r="AC48" s="179"/>
      <c r="AD48" s="179"/>
      <c r="AE48" s="179"/>
      <c r="AF48" s="179"/>
      <c r="AG48" s="179"/>
      <c r="AH48" s="179"/>
      <c r="AI48" s="179"/>
      <c r="AL48" s="250"/>
      <c r="AM48" s="258"/>
      <c r="AN48" s="260"/>
      <c r="AO48" s="260"/>
      <c r="AP48" s="260"/>
      <c r="AQ48" s="260"/>
      <c r="AR48" s="260"/>
      <c r="AS48" s="260"/>
      <c r="AT48" s="260"/>
      <c r="AU48" s="264"/>
    </row>
    <row r="49" spans="1:47" s="18" customFormat="1" ht="180">
      <c r="A49" s="207">
        <v>11</v>
      </c>
      <c r="B49" s="210" t="s">
        <v>21</v>
      </c>
      <c r="C49" s="210" t="s">
        <v>22</v>
      </c>
      <c r="D49" s="210" t="s">
        <v>215</v>
      </c>
      <c r="E49" s="210" t="s">
        <v>198</v>
      </c>
      <c r="F49" s="195" t="s">
        <v>90</v>
      </c>
      <c r="G49" s="195" t="s">
        <v>117</v>
      </c>
      <c r="H49" s="172" t="s">
        <v>142</v>
      </c>
      <c r="I49" s="213" t="s">
        <v>157</v>
      </c>
      <c r="J49" s="323"/>
      <c r="K49" s="239">
        <v>0.5</v>
      </c>
      <c r="L49" s="164">
        <f>J49*K49</f>
        <v>0</v>
      </c>
      <c r="M49" s="164">
        <f>(SUM($L$49:$L$52)*70%)+('Hipótesis escenarios'!C$17*30%)</f>
        <v>0.3</v>
      </c>
      <c r="N49" s="164">
        <f>(SUM($L$49:$L$52)*85%)+('Hipótesis escenarios'!D$17*15%)</f>
        <v>0.15</v>
      </c>
      <c r="O49" s="164">
        <f>(SUM($L$49:$L$52)*95%)+('Hipótesis escenarios'!E$17*5%)</f>
        <v>0.15000000000000002</v>
      </c>
      <c r="P49" s="164">
        <f>(SUM($L$49:$L$52)*70%)+('Hipótesis escenarios'!F$17*30%)</f>
        <v>0.3</v>
      </c>
      <c r="Q49" s="164">
        <f>(SUM($L$49:$L$52)*85%)+('Hipótesis escenarios'!G$17*15%)</f>
        <v>0.15</v>
      </c>
      <c r="R49" s="164">
        <f>(SUM($L$49:$L$52)*95%)+('Hipótesis escenarios'!H$17*5%)</f>
        <v>0.05</v>
      </c>
      <c r="S49" s="164">
        <f>(SUM($L$49:$L$52)*70%)+('Hipótesis escenarios'!I$17*30%)</f>
        <v>0.3</v>
      </c>
      <c r="T49" s="164">
        <f>(SUM($L$49:$L$52)*85%)+('Hipótesis escenarios'!J$17*15%)</f>
        <v>0.15</v>
      </c>
      <c r="U49" s="164">
        <f>(SUM($L$49:$L$52)*95%)+('Hipótesis escenarios'!K$17*5%)</f>
        <v>0.2</v>
      </c>
      <c r="V49" s="102" t="s">
        <v>173</v>
      </c>
      <c r="W49" s="76" t="s">
        <v>182</v>
      </c>
      <c r="X49" s="326"/>
      <c r="Y49" s="110">
        <v>0.2</v>
      </c>
      <c r="Z49" s="62">
        <f t="shared" si="8"/>
        <v>0</v>
      </c>
      <c r="AA49" s="164">
        <f>(SUM($Z$49:$Z$52)*70%)+('Hipótesis escenarios'!C$24*30%)</f>
        <v>0.3</v>
      </c>
      <c r="AB49" s="164">
        <f>(SUM($Z$49:$Z$52)*85%)+('Hipótesis escenarios'!D$24*15%)</f>
        <v>0.15</v>
      </c>
      <c r="AC49" s="164">
        <f>(SUM($Z$49:$Z$52)*95%)+('Hipótesis escenarios'!E$24*5%)</f>
        <v>0.15000000000000002</v>
      </c>
      <c r="AD49" s="164">
        <f>(SUM($Z$49:$Z$52)*70%)+('Hipótesis escenarios'!F$24*30%)</f>
        <v>0.3</v>
      </c>
      <c r="AE49" s="164">
        <f>(SUM($Z$49:$Z$52)*85%)+('Hipótesis escenarios'!G$24*15%)</f>
        <v>0.15</v>
      </c>
      <c r="AF49" s="164">
        <f>(SUM($Z$49:$Z$52)*95%)+('Hipótesis escenarios'!H$24*5%)</f>
        <v>0.05</v>
      </c>
      <c r="AG49" s="164">
        <f>(SUM($Z$49:$Z$52)*70%)+('Hipótesis escenarios'!I$24*30%)</f>
        <v>0.3</v>
      </c>
      <c r="AH49" s="164">
        <f>(SUM($Z$49:$Z$52)*85%)+('Hipótesis escenarios'!J$24*15%)</f>
        <v>0.15</v>
      </c>
      <c r="AI49" s="164">
        <f>(SUM($Z$49:$Z$52)*95%)+('Hipótesis escenarios'!K$24*5%)</f>
        <v>0.2</v>
      </c>
      <c r="AL49" s="261" t="s">
        <v>33</v>
      </c>
      <c r="AM49" s="258">
        <f t="shared" ref="AM49:AU49" si="14">M49*AA49</f>
        <v>0.09</v>
      </c>
      <c r="AN49" s="260">
        <f t="shared" si="14"/>
        <v>2.2499999999999999E-2</v>
      </c>
      <c r="AO49" s="260">
        <f t="shared" si="14"/>
        <v>2.2500000000000006E-2</v>
      </c>
      <c r="AP49" s="260">
        <f t="shared" si="14"/>
        <v>0.09</v>
      </c>
      <c r="AQ49" s="260">
        <f t="shared" si="14"/>
        <v>2.2499999999999999E-2</v>
      </c>
      <c r="AR49" s="260">
        <f t="shared" si="14"/>
        <v>2.5000000000000005E-3</v>
      </c>
      <c r="AS49" s="260">
        <f t="shared" si="14"/>
        <v>0.09</v>
      </c>
      <c r="AT49" s="260">
        <f t="shared" si="14"/>
        <v>2.2499999999999999E-2</v>
      </c>
      <c r="AU49" s="264">
        <f t="shared" si="14"/>
        <v>4.0000000000000008E-2</v>
      </c>
    </row>
    <row r="50" spans="1:47" s="18" customFormat="1" ht="180">
      <c r="A50" s="208"/>
      <c r="B50" s="211"/>
      <c r="C50" s="211"/>
      <c r="D50" s="211"/>
      <c r="E50" s="211"/>
      <c r="F50" s="196"/>
      <c r="G50" s="196"/>
      <c r="H50" s="173"/>
      <c r="I50" s="214"/>
      <c r="J50" s="324"/>
      <c r="K50" s="240"/>
      <c r="L50" s="165"/>
      <c r="M50" s="165"/>
      <c r="N50" s="165"/>
      <c r="O50" s="165"/>
      <c r="P50" s="165"/>
      <c r="Q50" s="165"/>
      <c r="R50" s="165"/>
      <c r="S50" s="165"/>
      <c r="T50" s="165"/>
      <c r="U50" s="165"/>
      <c r="V50" s="63" t="s">
        <v>167</v>
      </c>
      <c r="W50" s="77" t="s">
        <v>177</v>
      </c>
      <c r="X50" s="327"/>
      <c r="Y50" s="111">
        <v>0.35</v>
      </c>
      <c r="Z50" s="63">
        <f t="shared" si="8"/>
        <v>0</v>
      </c>
      <c r="AA50" s="165"/>
      <c r="AB50" s="165"/>
      <c r="AC50" s="165"/>
      <c r="AD50" s="165"/>
      <c r="AE50" s="165"/>
      <c r="AF50" s="165"/>
      <c r="AG50" s="165"/>
      <c r="AH50" s="165"/>
      <c r="AI50" s="165"/>
      <c r="AL50" s="262"/>
      <c r="AM50" s="258"/>
      <c r="AN50" s="260"/>
      <c r="AO50" s="260"/>
      <c r="AP50" s="260"/>
      <c r="AQ50" s="260"/>
      <c r="AR50" s="260"/>
      <c r="AS50" s="260"/>
      <c r="AT50" s="260"/>
      <c r="AU50" s="264"/>
    </row>
    <row r="51" spans="1:47" s="18" customFormat="1" ht="195" customHeight="1">
      <c r="A51" s="208"/>
      <c r="B51" s="211"/>
      <c r="C51" s="211"/>
      <c r="D51" s="211"/>
      <c r="E51" s="211"/>
      <c r="F51" s="196"/>
      <c r="G51" s="196"/>
      <c r="H51" s="174" t="s">
        <v>137</v>
      </c>
      <c r="I51" s="215" t="s">
        <v>153</v>
      </c>
      <c r="J51" s="324"/>
      <c r="K51" s="198">
        <v>0.5</v>
      </c>
      <c r="L51" s="165">
        <f>J51*K51</f>
        <v>0</v>
      </c>
      <c r="M51" s="165"/>
      <c r="N51" s="165"/>
      <c r="O51" s="165"/>
      <c r="P51" s="165"/>
      <c r="Q51" s="165"/>
      <c r="R51" s="165"/>
      <c r="S51" s="165"/>
      <c r="T51" s="165"/>
      <c r="U51" s="165"/>
      <c r="V51" s="63" t="s">
        <v>168</v>
      </c>
      <c r="W51" s="80" t="s">
        <v>178</v>
      </c>
      <c r="X51" s="327"/>
      <c r="Y51" s="111">
        <v>0.2</v>
      </c>
      <c r="Z51" s="63">
        <f t="shared" si="8"/>
        <v>0</v>
      </c>
      <c r="AA51" s="165"/>
      <c r="AB51" s="165"/>
      <c r="AC51" s="165"/>
      <c r="AD51" s="165"/>
      <c r="AE51" s="165"/>
      <c r="AF51" s="165"/>
      <c r="AG51" s="165"/>
      <c r="AH51" s="165"/>
      <c r="AI51" s="165"/>
      <c r="AL51" s="262"/>
      <c r="AM51" s="258"/>
      <c r="AN51" s="260"/>
      <c r="AO51" s="260"/>
      <c r="AP51" s="260"/>
      <c r="AQ51" s="260"/>
      <c r="AR51" s="260"/>
      <c r="AS51" s="260"/>
      <c r="AT51" s="260"/>
      <c r="AU51" s="264"/>
    </row>
    <row r="52" spans="1:47" s="18" customFormat="1" ht="270.75" customHeight="1" thickBot="1">
      <c r="A52" s="209"/>
      <c r="B52" s="212"/>
      <c r="C52" s="212"/>
      <c r="D52" s="212"/>
      <c r="E52" s="212"/>
      <c r="F52" s="197"/>
      <c r="G52" s="197"/>
      <c r="H52" s="175"/>
      <c r="I52" s="206"/>
      <c r="J52" s="325"/>
      <c r="K52" s="199"/>
      <c r="L52" s="166"/>
      <c r="M52" s="166"/>
      <c r="N52" s="166"/>
      <c r="O52" s="166"/>
      <c r="P52" s="166"/>
      <c r="Q52" s="166"/>
      <c r="R52" s="166"/>
      <c r="S52" s="166"/>
      <c r="T52" s="166"/>
      <c r="U52" s="166"/>
      <c r="V52" s="135" t="s">
        <v>175</v>
      </c>
      <c r="W52" s="85" t="s">
        <v>184</v>
      </c>
      <c r="X52" s="328"/>
      <c r="Y52" s="112">
        <v>0.25</v>
      </c>
      <c r="Z52" s="64">
        <f t="shared" si="8"/>
        <v>0</v>
      </c>
      <c r="AA52" s="166"/>
      <c r="AB52" s="166"/>
      <c r="AC52" s="166"/>
      <c r="AD52" s="166"/>
      <c r="AE52" s="166"/>
      <c r="AF52" s="166"/>
      <c r="AG52" s="166"/>
      <c r="AH52" s="166"/>
      <c r="AI52" s="166"/>
      <c r="AL52" s="263"/>
      <c r="AM52" s="258"/>
      <c r="AN52" s="260"/>
      <c r="AO52" s="260"/>
      <c r="AP52" s="260"/>
      <c r="AQ52" s="260"/>
      <c r="AR52" s="260"/>
      <c r="AS52" s="260"/>
      <c r="AT52" s="260"/>
      <c r="AU52" s="264"/>
    </row>
    <row r="53" spans="1:47" s="18" customFormat="1" ht="180">
      <c r="A53" s="188">
        <v>12</v>
      </c>
      <c r="B53" s="180" t="s">
        <v>21</v>
      </c>
      <c r="C53" s="180" t="s">
        <v>22</v>
      </c>
      <c r="D53" s="180" t="s">
        <v>216</v>
      </c>
      <c r="E53" s="180" t="s">
        <v>199</v>
      </c>
      <c r="F53" s="202" t="s">
        <v>91</v>
      </c>
      <c r="G53" s="202" t="s">
        <v>118</v>
      </c>
      <c r="H53" s="132" t="s">
        <v>143</v>
      </c>
      <c r="I53" s="68" t="s">
        <v>158</v>
      </c>
      <c r="J53" s="317"/>
      <c r="K53" s="105">
        <v>0.4</v>
      </c>
      <c r="L53" s="54">
        <f t="shared" ref="L53:L62" si="15">J53*K53</f>
        <v>0</v>
      </c>
      <c r="M53" s="177">
        <f>(SUM($L$53:$L$56)*70%)+('Hipótesis escenarios'!C$17*30%)</f>
        <v>0.3</v>
      </c>
      <c r="N53" s="177">
        <f>(SUM($L$53:$L$56)*85%)+('Hipótesis escenarios'!D$17*15%)</f>
        <v>0.15</v>
      </c>
      <c r="O53" s="177">
        <f>(SUM($L$53:$L$56)*95%)+('Hipótesis escenarios'!E$17*5%)</f>
        <v>0.15000000000000002</v>
      </c>
      <c r="P53" s="177">
        <f>(SUM($L$53:$L$56)*70%)+('Hipótesis escenarios'!F$17*30%)</f>
        <v>0.3</v>
      </c>
      <c r="Q53" s="177">
        <f>(SUM($L$53:$L$56)*85%)+('Hipótesis escenarios'!G$17*15%)</f>
        <v>0.15</v>
      </c>
      <c r="R53" s="177">
        <f>(SUM($L$53:$L$56)*95%)+('Hipótesis escenarios'!H$17*5%)</f>
        <v>0.05</v>
      </c>
      <c r="S53" s="177">
        <f>(SUM($L$53:$L$56)*70%)+('Hipótesis escenarios'!I$17*30%)</f>
        <v>0.3</v>
      </c>
      <c r="T53" s="177">
        <f>(SUM($L$53:$L$56)*85%)+('Hipótesis escenarios'!J$17*15%)</f>
        <v>0.15</v>
      </c>
      <c r="U53" s="177">
        <f>(SUM($L$53:$L$56)*95%)+('Hipótesis escenarios'!K$17*5%)</f>
        <v>0.2</v>
      </c>
      <c r="V53" s="102" t="s">
        <v>170</v>
      </c>
      <c r="W53" s="68" t="s">
        <v>179</v>
      </c>
      <c r="X53" s="317"/>
      <c r="Y53" s="105">
        <v>0.6</v>
      </c>
      <c r="Z53" s="54">
        <f t="shared" si="8"/>
        <v>0</v>
      </c>
      <c r="AA53" s="177">
        <f>(SUM($Z$53:$Z$56)*70%)+('Hipótesis escenarios'!C$24*30%)</f>
        <v>0.3</v>
      </c>
      <c r="AB53" s="177">
        <f>(SUM($Z$53:$Z$56)*85%)+('Hipótesis escenarios'!D$24*15%)</f>
        <v>0.15</v>
      </c>
      <c r="AC53" s="177">
        <f>(SUM($Z$53:$Z$56)*95%)+('Hipótesis escenarios'!E$24*5%)</f>
        <v>0.15000000000000002</v>
      </c>
      <c r="AD53" s="177">
        <f>(SUM($Z$53:$Z$56)*70%)+('Hipótesis escenarios'!F$24*30%)</f>
        <v>0.3</v>
      </c>
      <c r="AE53" s="177">
        <f>(SUM($Z$53:$Z$56)*85%)+('Hipótesis escenarios'!G$24*15%)</f>
        <v>0.15</v>
      </c>
      <c r="AF53" s="177">
        <f>(SUM($Z$53:$Z$56)*95%)+('Hipótesis escenarios'!H$24*5%)</f>
        <v>0.05</v>
      </c>
      <c r="AG53" s="177">
        <f>(SUM($Z$53:$Z$56)*70%)+('Hipótesis escenarios'!I$24*30%)</f>
        <v>0.3</v>
      </c>
      <c r="AH53" s="177">
        <f>(SUM($Z$53:$Z$56)*85%)+('Hipótesis escenarios'!J$24*15%)</f>
        <v>0.15</v>
      </c>
      <c r="AI53" s="177">
        <f>(SUM($Z$53:$Z$56)*95%)+('Hipótesis escenarios'!K$24*5%)</f>
        <v>0.2</v>
      </c>
      <c r="AL53" s="248" t="s">
        <v>34</v>
      </c>
      <c r="AM53" s="258">
        <f t="shared" ref="AM53:AU53" si="16">M53*AA53</f>
        <v>0.09</v>
      </c>
      <c r="AN53" s="260">
        <f t="shared" si="16"/>
        <v>2.2499999999999999E-2</v>
      </c>
      <c r="AO53" s="260">
        <f t="shared" si="16"/>
        <v>2.2500000000000006E-2</v>
      </c>
      <c r="AP53" s="260">
        <f t="shared" si="16"/>
        <v>0.09</v>
      </c>
      <c r="AQ53" s="260">
        <f t="shared" si="16"/>
        <v>2.2499999999999999E-2</v>
      </c>
      <c r="AR53" s="260">
        <f t="shared" si="16"/>
        <v>2.5000000000000005E-3</v>
      </c>
      <c r="AS53" s="260">
        <f t="shared" si="16"/>
        <v>0.09</v>
      </c>
      <c r="AT53" s="260">
        <f t="shared" si="16"/>
        <v>2.2499999999999999E-2</v>
      </c>
      <c r="AU53" s="264">
        <f t="shared" si="16"/>
        <v>4.0000000000000008E-2</v>
      </c>
    </row>
    <row r="54" spans="1:47" s="18" customFormat="1" ht="180">
      <c r="A54" s="189"/>
      <c r="B54" s="181"/>
      <c r="C54" s="181"/>
      <c r="D54" s="181"/>
      <c r="E54" s="181"/>
      <c r="F54" s="203"/>
      <c r="G54" s="203"/>
      <c r="H54" s="100" t="s">
        <v>131</v>
      </c>
      <c r="I54" s="69" t="s">
        <v>129</v>
      </c>
      <c r="J54" s="318"/>
      <c r="K54" s="108">
        <v>0.2</v>
      </c>
      <c r="L54" s="48">
        <f t="shared" si="15"/>
        <v>0</v>
      </c>
      <c r="M54" s="178"/>
      <c r="N54" s="178"/>
      <c r="O54" s="178"/>
      <c r="P54" s="178"/>
      <c r="Q54" s="178"/>
      <c r="R54" s="178"/>
      <c r="S54" s="178"/>
      <c r="T54" s="178"/>
      <c r="U54" s="178"/>
      <c r="V54" s="48" t="s">
        <v>167</v>
      </c>
      <c r="W54" s="69" t="s">
        <v>177</v>
      </c>
      <c r="X54" s="318"/>
      <c r="Y54" s="108">
        <v>0.2</v>
      </c>
      <c r="Z54" s="48">
        <f t="shared" si="8"/>
        <v>0</v>
      </c>
      <c r="AA54" s="178"/>
      <c r="AB54" s="178"/>
      <c r="AC54" s="178"/>
      <c r="AD54" s="178"/>
      <c r="AE54" s="178"/>
      <c r="AF54" s="178"/>
      <c r="AG54" s="178"/>
      <c r="AH54" s="178"/>
      <c r="AI54" s="178"/>
      <c r="AL54" s="249"/>
      <c r="AM54" s="258"/>
      <c r="AN54" s="260"/>
      <c r="AO54" s="260"/>
      <c r="AP54" s="260"/>
      <c r="AQ54" s="260"/>
      <c r="AR54" s="260"/>
      <c r="AS54" s="260"/>
      <c r="AT54" s="260"/>
      <c r="AU54" s="264"/>
    </row>
    <row r="55" spans="1:47" s="18" customFormat="1" ht="188.45" customHeight="1">
      <c r="A55" s="189"/>
      <c r="B55" s="181"/>
      <c r="C55" s="181"/>
      <c r="D55" s="181"/>
      <c r="E55" s="181"/>
      <c r="F55" s="203"/>
      <c r="G55" s="203"/>
      <c r="H55" s="100" t="s">
        <v>140</v>
      </c>
      <c r="I55" s="69" t="s">
        <v>159</v>
      </c>
      <c r="J55" s="318"/>
      <c r="K55" s="108">
        <v>0.25</v>
      </c>
      <c r="L55" s="48">
        <f t="shared" si="15"/>
        <v>0</v>
      </c>
      <c r="M55" s="178"/>
      <c r="N55" s="178"/>
      <c r="O55" s="178"/>
      <c r="P55" s="178"/>
      <c r="Q55" s="178"/>
      <c r="R55" s="178"/>
      <c r="S55" s="178"/>
      <c r="T55" s="178"/>
      <c r="U55" s="178"/>
      <c r="V55" s="227" t="s">
        <v>169</v>
      </c>
      <c r="W55" s="225" t="s">
        <v>129</v>
      </c>
      <c r="X55" s="321"/>
      <c r="Y55" s="160">
        <v>0.2</v>
      </c>
      <c r="Z55" s="178">
        <f t="shared" si="8"/>
        <v>0</v>
      </c>
      <c r="AA55" s="178"/>
      <c r="AB55" s="178"/>
      <c r="AC55" s="178"/>
      <c r="AD55" s="178"/>
      <c r="AE55" s="178"/>
      <c r="AF55" s="178"/>
      <c r="AG55" s="178"/>
      <c r="AH55" s="178"/>
      <c r="AI55" s="178"/>
      <c r="AL55" s="249"/>
      <c r="AM55" s="258"/>
      <c r="AN55" s="260"/>
      <c r="AO55" s="260"/>
      <c r="AP55" s="260"/>
      <c r="AQ55" s="260"/>
      <c r="AR55" s="260"/>
      <c r="AS55" s="260"/>
      <c r="AT55" s="260"/>
      <c r="AU55" s="264"/>
    </row>
    <row r="56" spans="1:47" s="18" customFormat="1" ht="195.75" customHeight="1" thickBot="1">
      <c r="A56" s="193"/>
      <c r="B56" s="182"/>
      <c r="C56" s="182"/>
      <c r="D56" s="182"/>
      <c r="E56" s="182"/>
      <c r="F56" s="204"/>
      <c r="G56" s="204"/>
      <c r="H56" s="101" t="s">
        <v>144</v>
      </c>
      <c r="I56" s="78" t="s">
        <v>160</v>
      </c>
      <c r="J56" s="319"/>
      <c r="K56" s="109">
        <v>0.15</v>
      </c>
      <c r="L56" s="57">
        <f t="shared" si="15"/>
        <v>0</v>
      </c>
      <c r="M56" s="179"/>
      <c r="N56" s="179"/>
      <c r="O56" s="179"/>
      <c r="P56" s="179"/>
      <c r="Q56" s="179"/>
      <c r="R56" s="179"/>
      <c r="S56" s="179"/>
      <c r="T56" s="179"/>
      <c r="U56" s="179"/>
      <c r="V56" s="223"/>
      <c r="W56" s="226"/>
      <c r="X56" s="322"/>
      <c r="Y56" s="161"/>
      <c r="Z56" s="179"/>
      <c r="AA56" s="179"/>
      <c r="AB56" s="179"/>
      <c r="AC56" s="179"/>
      <c r="AD56" s="179"/>
      <c r="AE56" s="179"/>
      <c r="AF56" s="179"/>
      <c r="AG56" s="179"/>
      <c r="AH56" s="179"/>
      <c r="AI56" s="179"/>
      <c r="AL56" s="250"/>
      <c r="AM56" s="258"/>
      <c r="AN56" s="260"/>
      <c r="AO56" s="260"/>
      <c r="AP56" s="260"/>
      <c r="AQ56" s="260"/>
      <c r="AR56" s="260"/>
      <c r="AS56" s="260"/>
      <c r="AT56" s="260"/>
      <c r="AU56" s="264"/>
    </row>
    <row r="57" spans="1:47" s="18" customFormat="1" ht="39" customHeight="1">
      <c r="A57" s="207">
        <v>13</v>
      </c>
      <c r="B57" s="210" t="s">
        <v>21</v>
      </c>
      <c r="C57" s="210" t="s">
        <v>22</v>
      </c>
      <c r="D57" s="210" t="s">
        <v>216</v>
      </c>
      <c r="E57" s="210" t="s">
        <v>200</v>
      </c>
      <c r="F57" s="195" t="s">
        <v>92</v>
      </c>
      <c r="G57" s="195" t="s">
        <v>119</v>
      </c>
      <c r="H57" s="132" t="s">
        <v>126</v>
      </c>
      <c r="I57" s="79" t="s">
        <v>127</v>
      </c>
      <c r="J57" s="326"/>
      <c r="K57" s="110">
        <v>0.35</v>
      </c>
      <c r="L57" s="62">
        <f t="shared" si="15"/>
        <v>0</v>
      </c>
      <c r="M57" s="164">
        <f>(SUM($L$57:$L$60)*70%)+('Hipótesis escenarios'!C$17*30%)</f>
        <v>0.3</v>
      </c>
      <c r="N57" s="164">
        <f>(SUM($L$57:$L$60)*85%)+('Hipótesis escenarios'!D$17*15%)</f>
        <v>0.15</v>
      </c>
      <c r="O57" s="164">
        <f>(SUM($L$57:$L$60)*95%)+('Hipótesis escenarios'!E$17*5%)</f>
        <v>0.15000000000000002</v>
      </c>
      <c r="P57" s="164">
        <f>(SUM($L$57:$L$60)*70%)+('Hipótesis escenarios'!F$17*30%)</f>
        <v>0.3</v>
      </c>
      <c r="Q57" s="164">
        <f>(SUM($L$57:$L$60)*85%)+('Hipótesis escenarios'!G$17*15%)</f>
        <v>0.15</v>
      </c>
      <c r="R57" s="164">
        <f>(SUM($L$57:$L$60)*95%)+('Hipótesis escenarios'!H$17*5%)</f>
        <v>0.05</v>
      </c>
      <c r="S57" s="164">
        <f>(SUM($L$57:$L$60)*70%)+('Hipótesis escenarios'!I$17*30%)</f>
        <v>0.3</v>
      </c>
      <c r="T57" s="164">
        <f>(SUM($L$57:$L$60)*85%)+('Hipótesis escenarios'!J$17*15%)</f>
        <v>0.15</v>
      </c>
      <c r="U57" s="164">
        <f>(SUM($L$57:$L$60)*95%)+('Hipótesis escenarios'!K$17*5%)</f>
        <v>0.2</v>
      </c>
      <c r="V57" s="102" t="s">
        <v>170</v>
      </c>
      <c r="W57" s="79" t="s">
        <v>179</v>
      </c>
      <c r="X57" s="326"/>
      <c r="Y57" s="110">
        <v>0.5</v>
      </c>
      <c r="Z57" s="62">
        <f>X57*Y57</f>
        <v>0</v>
      </c>
      <c r="AA57" s="164">
        <f>(SUM($Z$57:$Z$60)*70%)+('Hipótesis escenarios'!C$24*30%)</f>
        <v>0.3</v>
      </c>
      <c r="AB57" s="164">
        <f>(SUM($Z$57:$Z$60)*85%)+('Hipótesis escenarios'!D$24*15%)</f>
        <v>0.15</v>
      </c>
      <c r="AC57" s="164">
        <f>(SUM($Z$57:$Z$60)*95%)+('Hipótesis escenarios'!E$24*5%)</f>
        <v>0.15000000000000002</v>
      </c>
      <c r="AD57" s="164">
        <f>(SUM($Z$57:$Z$60)*70%)+('Hipótesis escenarios'!F$24*30%)</f>
        <v>0.3</v>
      </c>
      <c r="AE57" s="164">
        <f>(SUM($Z$57:$Z$60)*85%)+('Hipótesis escenarios'!G$24*15%)</f>
        <v>0.15</v>
      </c>
      <c r="AF57" s="164">
        <f>(SUM($Z$57:$Z$60)*95%)+('Hipótesis escenarios'!H$24*5%)</f>
        <v>0.05</v>
      </c>
      <c r="AG57" s="164">
        <f>(SUM($Z$57:$Z$60)*70%)+('Hipótesis escenarios'!I$24*30%)</f>
        <v>0.3</v>
      </c>
      <c r="AH57" s="164">
        <f>(SUM($Z$57:$Z$60)*85%)+('Hipótesis escenarios'!J$24*15%)</f>
        <v>0.15</v>
      </c>
      <c r="AI57" s="164">
        <f>(SUM($Z$57:$Z$60)*95%)+('Hipótesis escenarios'!K$24*5%)</f>
        <v>0.2</v>
      </c>
      <c r="AL57" s="261" t="s">
        <v>35</v>
      </c>
      <c r="AM57" s="258">
        <f t="shared" ref="AM57:AU57" si="17">M57*AA57</f>
        <v>0.09</v>
      </c>
      <c r="AN57" s="260">
        <f t="shared" si="17"/>
        <v>2.2499999999999999E-2</v>
      </c>
      <c r="AO57" s="260">
        <f t="shared" si="17"/>
        <v>2.2500000000000006E-2</v>
      </c>
      <c r="AP57" s="260">
        <f t="shared" si="17"/>
        <v>0.09</v>
      </c>
      <c r="AQ57" s="260">
        <f t="shared" si="17"/>
        <v>2.2499999999999999E-2</v>
      </c>
      <c r="AR57" s="260">
        <f t="shared" si="17"/>
        <v>2.5000000000000005E-3</v>
      </c>
      <c r="AS57" s="260">
        <f t="shared" si="17"/>
        <v>0.09</v>
      </c>
      <c r="AT57" s="260">
        <f t="shared" si="17"/>
        <v>2.2499999999999999E-2</v>
      </c>
      <c r="AU57" s="264">
        <f t="shared" si="17"/>
        <v>4.0000000000000008E-2</v>
      </c>
    </row>
    <row r="58" spans="1:47" s="18" customFormat="1" ht="180">
      <c r="A58" s="208"/>
      <c r="B58" s="211"/>
      <c r="C58" s="211"/>
      <c r="D58" s="211"/>
      <c r="E58" s="211"/>
      <c r="F58" s="196"/>
      <c r="G58" s="196"/>
      <c r="H58" s="100" t="s">
        <v>145</v>
      </c>
      <c r="I58" s="80" t="s">
        <v>161</v>
      </c>
      <c r="J58" s="327"/>
      <c r="K58" s="111">
        <v>0.25</v>
      </c>
      <c r="L58" s="63">
        <f t="shared" si="15"/>
        <v>0</v>
      </c>
      <c r="M58" s="165"/>
      <c r="N58" s="165"/>
      <c r="O58" s="165"/>
      <c r="P58" s="165"/>
      <c r="Q58" s="165"/>
      <c r="R58" s="165"/>
      <c r="S58" s="165"/>
      <c r="T58" s="165"/>
      <c r="U58" s="165"/>
      <c r="V58" s="63" t="s">
        <v>167</v>
      </c>
      <c r="W58" s="86" t="s">
        <v>177</v>
      </c>
      <c r="X58" s="327"/>
      <c r="Y58" s="111">
        <v>0.3</v>
      </c>
      <c r="Z58" s="63">
        <f>X58*Y58</f>
        <v>0</v>
      </c>
      <c r="AA58" s="165"/>
      <c r="AB58" s="165"/>
      <c r="AC58" s="165"/>
      <c r="AD58" s="165"/>
      <c r="AE58" s="165"/>
      <c r="AF58" s="165"/>
      <c r="AG58" s="165"/>
      <c r="AH58" s="165"/>
      <c r="AI58" s="165"/>
      <c r="AL58" s="262"/>
      <c r="AM58" s="258"/>
      <c r="AN58" s="260"/>
      <c r="AO58" s="260"/>
      <c r="AP58" s="260"/>
      <c r="AQ58" s="260"/>
      <c r="AR58" s="260"/>
      <c r="AS58" s="260"/>
      <c r="AT58" s="260"/>
      <c r="AU58" s="264"/>
    </row>
    <row r="59" spans="1:47" s="18" customFormat="1" ht="195">
      <c r="A59" s="208"/>
      <c r="B59" s="211"/>
      <c r="C59" s="211"/>
      <c r="D59" s="211"/>
      <c r="E59" s="211"/>
      <c r="F59" s="196"/>
      <c r="G59" s="196"/>
      <c r="H59" s="100" t="s">
        <v>142</v>
      </c>
      <c r="I59" s="80" t="s">
        <v>157</v>
      </c>
      <c r="J59" s="327"/>
      <c r="K59" s="111">
        <v>0.2</v>
      </c>
      <c r="L59" s="63">
        <f t="shared" si="15"/>
        <v>0</v>
      </c>
      <c r="M59" s="165"/>
      <c r="N59" s="165"/>
      <c r="O59" s="165"/>
      <c r="P59" s="165"/>
      <c r="Q59" s="165"/>
      <c r="R59" s="165"/>
      <c r="S59" s="165"/>
      <c r="T59" s="165"/>
      <c r="U59" s="165"/>
      <c r="V59" s="200" t="s">
        <v>169</v>
      </c>
      <c r="W59" s="205" t="s">
        <v>185</v>
      </c>
      <c r="X59" s="324"/>
      <c r="Y59" s="198">
        <v>0.2</v>
      </c>
      <c r="Z59" s="165">
        <f>X59*Y59</f>
        <v>0</v>
      </c>
      <c r="AA59" s="165"/>
      <c r="AB59" s="165"/>
      <c r="AC59" s="165"/>
      <c r="AD59" s="165"/>
      <c r="AE59" s="165"/>
      <c r="AF59" s="165"/>
      <c r="AG59" s="165"/>
      <c r="AH59" s="165"/>
      <c r="AI59" s="165"/>
      <c r="AL59" s="262"/>
      <c r="AM59" s="258"/>
      <c r="AN59" s="260"/>
      <c r="AO59" s="260"/>
      <c r="AP59" s="260"/>
      <c r="AQ59" s="260"/>
      <c r="AR59" s="260"/>
      <c r="AS59" s="260"/>
      <c r="AT59" s="260"/>
      <c r="AU59" s="264"/>
    </row>
    <row r="60" spans="1:47" s="18" customFormat="1" ht="49.5" customHeight="1" thickBot="1">
      <c r="A60" s="209"/>
      <c r="B60" s="212"/>
      <c r="C60" s="212"/>
      <c r="D60" s="212"/>
      <c r="E60" s="212"/>
      <c r="F60" s="197"/>
      <c r="G60" s="197"/>
      <c r="H60" s="133" t="s">
        <v>140</v>
      </c>
      <c r="I60" s="81" t="s">
        <v>159</v>
      </c>
      <c r="J60" s="328"/>
      <c r="K60" s="112">
        <v>0.2</v>
      </c>
      <c r="L60" s="64">
        <f t="shared" si="15"/>
        <v>0</v>
      </c>
      <c r="M60" s="166"/>
      <c r="N60" s="166"/>
      <c r="O60" s="166"/>
      <c r="P60" s="166"/>
      <c r="Q60" s="166"/>
      <c r="R60" s="166"/>
      <c r="S60" s="166"/>
      <c r="T60" s="166"/>
      <c r="U60" s="166"/>
      <c r="V60" s="201"/>
      <c r="W60" s="206"/>
      <c r="X60" s="325"/>
      <c r="Y60" s="199"/>
      <c r="Z60" s="166"/>
      <c r="AA60" s="166"/>
      <c r="AB60" s="166"/>
      <c r="AC60" s="166"/>
      <c r="AD60" s="166"/>
      <c r="AE60" s="166"/>
      <c r="AF60" s="166"/>
      <c r="AG60" s="166"/>
      <c r="AH60" s="166"/>
      <c r="AI60" s="166"/>
      <c r="AL60" s="263"/>
      <c r="AM60" s="258"/>
      <c r="AN60" s="260"/>
      <c r="AO60" s="260"/>
      <c r="AP60" s="260"/>
      <c r="AQ60" s="260"/>
      <c r="AR60" s="260"/>
      <c r="AS60" s="260"/>
      <c r="AT60" s="260"/>
      <c r="AU60" s="264"/>
    </row>
    <row r="61" spans="1:47" s="18" customFormat="1" ht="195">
      <c r="A61" s="188">
        <v>14</v>
      </c>
      <c r="B61" s="180" t="s">
        <v>21</v>
      </c>
      <c r="C61" s="180" t="s">
        <v>22</v>
      </c>
      <c r="D61" s="180" t="s">
        <v>216</v>
      </c>
      <c r="E61" s="180" t="s">
        <v>201</v>
      </c>
      <c r="F61" s="202" t="s">
        <v>93</v>
      </c>
      <c r="G61" s="202" t="s">
        <v>123</v>
      </c>
      <c r="H61" s="132" t="s">
        <v>142</v>
      </c>
      <c r="I61" s="75" t="s">
        <v>157</v>
      </c>
      <c r="J61" s="317"/>
      <c r="K61" s="105">
        <v>0.5</v>
      </c>
      <c r="L61" s="54">
        <f t="shared" si="15"/>
        <v>0</v>
      </c>
      <c r="M61" s="177">
        <f>(SUM($L$61:$L$63)*70%)+('Hipótesis escenarios'!C$17*30%)</f>
        <v>0.3</v>
      </c>
      <c r="N61" s="177">
        <f>(SUM($L$61:$L$63)*85%)+('Hipótesis escenarios'!D$17*15%)</f>
        <v>0.15</v>
      </c>
      <c r="O61" s="177">
        <f>(SUM($L$61:$L$63)*95%)+('Hipótesis escenarios'!E$17*5%)</f>
        <v>0.15000000000000002</v>
      </c>
      <c r="P61" s="177">
        <f>(SUM($L$61:$L$63)*70%)+('Hipótesis escenarios'!F$17*30%)</f>
        <v>0.3</v>
      </c>
      <c r="Q61" s="177">
        <f>(SUM($L$61:$L$63)*85%)+('Hipótesis escenarios'!G$17*15%)</f>
        <v>0.15</v>
      </c>
      <c r="R61" s="177">
        <f>(SUM($L$61:$L$63)*95%)+('Hipótesis escenarios'!H$17*5%)</f>
        <v>0.05</v>
      </c>
      <c r="S61" s="177">
        <f>(SUM($L$61:$L$63)*70%)+('Hipótesis escenarios'!I$17*30%)</f>
        <v>0.3</v>
      </c>
      <c r="T61" s="177">
        <f>(SUM($L$61:$L$63)*85%)+('Hipótesis escenarios'!J$17*15%)</f>
        <v>0.15</v>
      </c>
      <c r="U61" s="177">
        <f>(SUM($L$61:$L$63)*95%)+('Hipótesis escenarios'!K$17*5%)</f>
        <v>0.2</v>
      </c>
      <c r="V61" s="102" t="s">
        <v>167</v>
      </c>
      <c r="W61" s="84" t="s">
        <v>177</v>
      </c>
      <c r="X61" s="317"/>
      <c r="Y61" s="105">
        <v>0.45</v>
      </c>
      <c r="Z61" s="54">
        <f t="shared" ref="Z61:Z73" si="18">X61*Y61</f>
        <v>0</v>
      </c>
      <c r="AA61" s="177">
        <f>(SUM($Z$61:$Z$63)*70%)+('Hipótesis escenarios'!C$24*30%)</f>
        <v>0.3</v>
      </c>
      <c r="AB61" s="177">
        <f>(SUM($Z$61:$Z$63)*85%)+('Hipótesis escenarios'!D$24*15%)</f>
        <v>0.15</v>
      </c>
      <c r="AC61" s="177">
        <f>(SUM($Z$61:$Z$63)*95%)+('Hipótesis escenarios'!E$24*5%)</f>
        <v>0.15000000000000002</v>
      </c>
      <c r="AD61" s="177">
        <f>(SUM($Z$61:$Z$63)*70%)+('Hipótesis escenarios'!F$24*30%)</f>
        <v>0.3</v>
      </c>
      <c r="AE61" s="177">
        <f>(SUM($Z$61:$Z$63)*85%)+('Hipótesis escenarios'!G$24*15%)</f>
        <v>0.15</v>
      </c>
      <c r="AF61" s="177">
        <f>(SUM($Z$61:$Z$63)*95%)+('Hipótesis escenarios'!H$24*5%)</f>
        <v>0.05</v>
      </c>
      <c r="AG61" s="177">
        <f>(SUM($Z$61:$Z$63)*70%)+('Hipótesis escenarios'!I$24*30%)</f>
        <v>0.3</v>
      </c>
      <c r="AH61" s="177">
        <f>(SUM($Z$61:$Z$63)*85%)+('Hipótesis escenarios'!J$24*15%)</f>
        <v>0.15</v>
      </c>
      <c r="AI61" s="177">
        <f>(SUM($Z$61:$Z$63)*95%)+('Hipótesis escenarios'!K$24*5%)</f>
        <v>0.2</v>
      </c>
      <c r="AL61" s="248" t="s">
        <v>36</v>
      </c>
      <c r="AM61" s="258">
        <f t="shared" ref="AM61:AU61" si="19">M61*AA61</f>
        <v>0.09</v>
      </c>
      <c r="AN61" s="260">
        <f t="shared" si="19"/>
        <v>2.2499999999999999E-2</v>
      </c>
      <c r="AO61" s="260">
        <f t="shared" si="19"/>
        <v>2.2500000000000006E-2</v>
      </c>
      <c r="AP61" s="260">
        <f t="shared" si="19"/>
        <v>0.09</v>
      </c>
      <c r="AQ61" s="260">
        <f t="shared" si="19"/>
        <v>2.2499999999999999E-2</v>
      </c>
      <c r="AR61" s="260">
        <f t="shared" si="19"/>
        <v>2.5000000000000005E-3</v>
      </c>
      <c r="AS61" s="260">
        <f t="shared" si="19"/>
        <v>0.09</v>
      </c>
      <c r="AT61" s="260">
        <f t="shared" si="19"/>
        <v>2.2499999999999999E-2</v>
      </c>
      <c r="AU61" s="264">
        <f t="shared" si="19"/>
        <v>4.0000000000000008E-2</v>
      </c>
    </row>
    <row r="62" spans="1:47" s="18" customFormat="1" ht="180">
      <c r="A62" s="189"/>
      <c r="B62" s="181"/>
      <c r="C62" s="181"/>
      <c r="D62" s="181"/>
      <c r="E62" s="181"/>
      <c r="F62" s="203"/>
      <c r="G62" s="203"/>
      <c r="H62" s="170" t="s">
        <v>138</v>
      </c>
      <c r="I62" s="186" t="s">
        <v>154</v>
      </c>
      <c r="J62" s="321"/>
      <c r="K62" s="160">
        <v>0.5</v>
      </c>
      <c r="L62" s="178">
        <f t="shared" si="15"/>
        <v>0</v>
      </c>
      <c r="M62" s="178"/>
      <c r="N62" s="178"/>
      <c r="O62" s="178"/>
      <c r="P62" s="178"/>
      <c r="Q62" s="178"/>
      <c r="R62" s="178"/>
      <c r="S62" s="178"/>
      <c r="T62" s="178"/>
      <c r="U62" s="178"/>
      <c r="V62" s="48" t="s">
        <v>170</v>
      </c>
      <c r="W62" s="72" t="s">
        <v>179</v>
      </c>
      <c r="X62" s="318"/>
      <c r="Y62" s="108">
        <v>0.45</v>
      </c>
      <c r="Z62" s="48">
        <f t="shared" si="18"/>
        <v>0</v>
      </c>
      <c r="AA62" s="178"/>
      <c r="AB62" s="178"/>
      <c r="AC62" s="178"/>
      <c r="AD62" s="178"/>
      <c r="AE62" s="178"/>
      <c r="AF62" s="178"/>
      <c r="AG62" s="178"/>
      <c r="AH62" s="178"/>
      <c r="AI62" s="178"/>
      <c r="AL62" s="249"/>
      <c r="AM62" s="258"/>
      <c r="AN62" s="260"/>
      <c r="AO62" s="260"/>
      <c r="AP62" s="260"/>
      <c r="AQ62" s="260"/>
      <c r="AR62" s="260"/>
      <c r="AS62" s="260"/>
      <c r="AT62" s="260"/>
      <c r="AU62" s="264"/>
    </row>
    <row r="63" spans="1:47" s="18" customFormat="1" ht="180.75" thickBot="1">
      <c r="A63" s="193"/>
      <c r="B63" s="182"/>
      <c r="C63" s="182"/>
      <c r="D63" s="182"/>
      <c r="E63" s="182"/>
      <c r="F63" s="204"/>
      <c r="G63" s="204"/>
      <c r="H63" s="171"/>
      <c r="I63" s="221"/>
      <c r="J63" s="322"/>
      <c r="K63" s="161"/>
      <c r="L63" s="179"/>
      <c r="M63" s="179"/>
      <c r="N63" s="179"/>
      <c r="O63" s="179"/>
      <c r="P63" s="179"/>
      <c r="Q63" s="179"/>
      <c r="R63" s="179"/>
      <c r="S63" s="179"/>
      <c r="T63" s="179"/>
      <c r="U63" s="179"/>
      <c r="V63" s="135" t="s">
        <v>173</v>
      </c>
      <c r="W63" s="78" t="s">
        <v>182</v>
      </c>
      <c r="X63" s="319"/>
      <c r="Y63" s="109">
        <v>0.1</v>
      </c>
      <c r="Z63" s="57">
        <f t="shared" si="18"/>
        <v>0</v>
      </c>
      <c r="AA63" s="179"/>
      <c r="AB63" s="179"/>
      <c r="AC63" s="179"/>
      <c r="AD63" s="179"/>
      <c r="AE63" s="179"/>
      <c r="AF63" s="179"/>
      <c r="AG63" s="179"/>
      <c r="AH63" s="179"/>
      <c r="AI63" s="179"/>
      <c r="AL63" s="250"/>
      <c r="AM63" s="258"/>
      <c r="AN63" s="260"/>
      <c r="AO63" s="260"/>
      <c r="AP63" s="260"/>
      <c r="AQ63" s="260"/>
      <c r="AR63" s="260"/>
      <c r="AS63" s="260"/>
      <c r="AT63" s="260"/>
      <c r="AU63" s="264"/>
    </row>
    <row r="64" spans="1:47" s="18" customFormat="1" ht="195">
      <c r="A64" s="188">
        <v>15</v>
      </c>
      <c r="B64" s="180" t="s">
        <v>21</v>
      </c>
      <c r="C64" s="180" t="s">
        <v>22</v>
      </c>
      <c r="D64" s="180" t="s">
        <v>216</v>
      </c>
      <c r="E64" s="180" t="s">
        <v>202</v>
      </c>
      <c r="F64" s="202" t="s">
        <v>94</v>
      </c>
      <c r="G64" s="202" t="s">
        <v>124</v>
      </c>
      <c r="H64" s="132" t="s">
        <v>142</v>
      </c>
      <c r="I64" s="75" t="s">
        <v>157</v>
      </c>
      <c r="J64" s="317"/>
      <c r="K64" s="105">
        <v>0.5</v>
      </c>
      <c r="L64" s="54">
        <f>J64*K64</f>
        <v>0</v>
      </c>
      <c r="M64" s="177">
        <f>(SUM($L$64:$L$66)*70%)+('Hipótesis escenarios'!C$17*30%)</f>
        <v>0.3</v>
      </c>
      <c r="N64" s="177">
        <f>(SUM($L$64:$L$66)*85%)+('Hipótesis escenarios'!D$17*15%)</f>
        <v>0.15</v>
      </c>
      <c r="O64" s="177">
        <f>(SUM($L$64:$L$66)*95%)+('Hipótesis escenarios'!E$17*5%)</f>
        <v>0.15000000000000002</v>
      </c>
      <c r="P64" s="177">
        <f>(SUM($L$64:$L$66)*70%)+('Hipótesis escenarios'!F$17*30%)</f>
        <v>0.3</v>
      </c>
      <c r="Q64" s="177">
        <f>(SUM($L$64:$L$66)*85%)+('Hipótesis escenarios'!G$17*15%)</f>
        <v>0.15</v>
      </c>
      <c r="R64" s="177">
        <f>(SUM($L$64:$L$66)*95%)+('Hipótesis escenarios'!H$17*5%)</f>
        <v>0.05</v>
      </c>
      <c r="S64" s="177">
        <f>(SUM($L$64:$L$66)*70%)+('Hipótesis escenarios'!I$17*30%)</f>
        <v>0.3</v>
      </c>
      <c r="T64" s="177">
        <f>(SUM($L$64:$L$66)*85%)+('Hipótesis escenarios'!J$17*15%)</f>
        <v>0.15</v>
      </c>
      <c r="U64" s="177">
        <f>(SUM($L$64:$L$66)*95%)+('Hipótesis escenarios'!K$17*5%)</f>
        <v>0.2</v>
      </c>
      <c r="V64" s="102" t="s">
        <v>167</v>
      </c>
      <c r="W64" s="84" t="s">
        <v>177</v>
      </c>
      <c r="X64" s="317"/>
      <c r="Y64" s="105">
        <v>0.45</v>
      </c>
      <c r="Z64" s="54">
        <f t="shared" si="18"/>
        <v>0</v>
      </c>
      <c r="AA64" s="177">
        <f>(SUM($Z$64:$Z$66)*70%)+('Hipótesis escenarios'!C$24*30%)</f>
        <v>0.3</v>
      </c>
      <c r="AB64" s="177">
        <f>(SUM($Z$64:$Z$66)*85%)+('Hipótesis escenarios'!D$24*15%)</f>
        <v>0.15</v>
      </c>
      <c r="AC64" s="177">
        <f>(SUM($Z$64:$Z$66)*95%)+('Hipótesis escenarios'!E$24*5%)</f>
        <v>0.15000000000000002</v>
      </c>
      <c r="AD64" s="177">
        <f>(SUM($Z$64:$Z$66)*70%)+('Hipótesis escenarios'!F$24*30%)</f>
        <v>0.3</v>
      </c>
      <c r="AE64" s="177">
        <f>(SUM($Z$64:$Z$66)*85%)+('Hipótesis escenarios'!G$24*15%)</f>
        <v>0.15</v>
      </c>
      <c r="AF64" s="177">
        <f>(SUM($Z$64:$Z$66)*95%)+('Hipótesis escenarios'!H$24*5%)</f>
        <v>0.05</v>
      </c>
      <c r="AG64" s="177">
        <f>(SUM($Z$64:$Z$66)*70%)+('Hipótesis escenarios'!I$24*30%)</f>
        <v>0.3</v>
      </c>
      <c r="AH64" s="177">
        <f>(SUM($Z$64:$Z$66)*85%)+('Hipótesis escenarios'!J$24*15%)</f>
        <v>0.15</v>
      </c>
      <c r="AI64" s="177">
        <f>(SUM($Z$64:$Z$66)*95%)+('Hipótesis escenarios'!K$24*5%)</f>
        <v>0.2</v>
      </c>
      <c r="AL64" s="248" t="s">
        <v>37</v>
      </c>
      <c r="AM64" s="258">
        <f t="shared" ref="AM64:AU64" si="20">M64*AA64</f>
        <v>0.09</v>
      </c>
      <c r="AN64" s="260">
        <f t="shared" si="20"/>
        <v>2.2499999999999999E-2</v>
      </c>
      <c r="AO64" s="260">
        <f t="shared" si="20"/>
        <v>2.2500000000000006E-2</v>
      </c>
      <c r="AP64" s="260">
        <f t="shared" si="20"/>
        <v>0.09</v>
      </c>
      <c r="AQ64" s="260">
        <f t="shared" si="20"/>
        <v>2.2499999999999999E-2</v>
      </c>
      <c r="AR64" s="260">
        <f t="shared" si="20"/>
        <v>2.5000000000000005E-3</v>
      </c>
      <c r="AS64" s="260">
        <f t="shared" si="20"/>
        <v>0.09</v>
      </c>
      <c r="AT64" s="260">
        <f t="shared" si="20"/>
        <v>2.2499999999999999E-2</v>
      </c>
      <c r="AU64" s="264">
        <f t="shared" si="20"/>
        <v>4.0000000000000008E-2</v>
      </c>
    </row>
    <row r="65" spans="1:47" s="18" customFormat="1" ht="180">
      <c r="A65" s="189"/>
      <c r="B65" s="181"/>
      <c r="C65" s="181"/>
      <c r="D65" s="181"/>
      <c r="E65" s="181"/>
      <c r="F65" s="203"/>
      <c r="G65" s="203"/>
      <c r="H65" s="170" t="s">
        <v>138</v>
      </c>
      <c r="I65" s="186" t="s">
        <v>154</v>
      </c>
      <c r="J65" s="321"/>
      <c r="K65" s="160">
        <v>0.5</v>
      </c>
      <c r="L65" s="178">
        <f>J65*K65</f>
        <v>0</v>
      </c>
      <c r="M65" s="178"/>
      <c r="N65" s="178"/>
      <c r="O65" s="178"/>
      <c r="P65" s="178"/>
      <c r="Q65" s="178"/>
      <c r="R65" s="178"/>
      <c r="S65" s="178"/>
      <c r="T65" s="178"/>
      <c r="U65" s="178"/>
      <c r="V65" s="48" t="s">
        <v>170</v>
      </c>
      <c r="W65" s="72" t="s">
        <v>179</v>
      </c>
      <c r="X65" s="318"/>
      <c r="Y65" s="108">
        <v>0.45</v>
      </c>
      <c r="Z65" s="48">
        <f t="shared" si="18"/>
        <v>0</v>
      </c>
      <c r="AA65" s="178"/>
      <c r="AB65" s="178"/>
      <c r="AC65" s="178"/>
      <c r="AD65" s="178"/>
      <c r="AE65" s="178"/>
      <c r="AF65" s="178"/>
      <c r="AG65" s="178"/>
      <c r="AH65" s="178"/>
      <c r="AI65" s="178"/>
      <c r="AL65" s="249"/>
      <c r="AM65" s="258"/>
      <c r="AN65" s="260"/>
      <c r="AO65" s="260"/>
      <c r="AP65" s="260"/>
      <c r="AQ65" s="260"/>
      <c r="AR65" s="260"/>
      <c r="AS65" s="260"/>
      <c r="AT65" s="260"/>
      <c r="AU65" s="264"/>
    </row>
    <row r="66" spans="1:47" s="18" customFormat="1" ht="210.75" thickBot="1">
      <c r="A66" s="190"/>
      <c r="B66" s="191"/>
      <c r="C66" s="191"/>
      <c r="D66" s="191"/>
      <c r="E66" s="191"/>
      <c r="F66" s="238"/>
      <c r="G66" s="238"/>
      <c r="H66" s="171"/>
      <c r="I66" s="194"/>
      <c r="J66" s="329"/>
      <c r="K66" s="161"/>
      <c r="L66" s="192"/>
      <c r="M66" s="192"/>
      <c r="N66" s="192"/>
      <c r="O66" s="192"/>
      <c r="P66" s="192"/>
      <c r="Q66" s="192"/>
      <c r="R66" s="192"/>
      <c r="S66" s="192"/>
      <c r="T66" s="192"/>
      <c r="U66" s="192"/>
      <c r="V66" s="135" t="s">
        <v>175</v>
      </c>
      <c r="W66" s="87" t="s">
        <v>184</v>
      </c>
      <c r="X66" s="338"/>
      <c r="Y66" s="113">
        <v>0.1</v>
      </c>
      <c r="Z66" s="49">
        <f t="shared" si="18"/>
        <v>0</v>
      </c>
      <c r="AA66" s="192"/>
      <c r="AB66" s="192"/>
      <c r="AC66" s="192"/>
      <c r="AD66" s="192"/>
      <c r="AE66" s="192"/>
      <c r="AF66" s="192"/>
      <c r="AG66" s="192"/>
      <c r="AH66" s="192"/>
      <c r="AI66" s="192"/>
      <c r="AL66" s="265"/>
      <c r="AM66" s="258"/>
      <c r="AN66" s="260"/>
      <c r="AO66" s="260"/>
      <c r="AP66" s="260"/>
      <c r="AQ66" s="260"/>
      <c r="AR66" s="260"/>
      <c r="AS66" s="260"/>
      <c r="AT66" s="260"/>
      <c r="AU66" s="264"/>
    </row>
    <row r="67" spans="1:47" s="18" customFormat="1" ht="39" customHeight="1">
      <c r="A67" s="188">
        <v>16</v>
      </c>
      <c r="B67" s="180" t="s">
        <v>21</v>
      </c>
      <c r="C67" s="180" t="s">
        <v>22</v>
      </c>
      <c r="D67" s="180" t="s">
        <v>216</v>
      </c>
      <c r="E67" s="180" t="s">
        <v>203</v>
      </c>
      <c r="F67" s="183" t="s">
        <v>95</v>
      </c>
      <c r="G67" s="183" t="s">
        <v>120</v>
      </c>
      <c r="H67" s="132" t="s">
        <v>144</v>
      </c>
      <c r="I67" s="71" t="s">
        <v>160</v>
      </c>
      <c r="J67" s="317"/>
      <c r="K67" s="105">
        <v>0.35</v>
      </c>
      <c r="L67" s="54">
        <f t="shared" ref="L67:L80" si="21">J67*K67</f>
        <v>0</v>
      </c>
      <c r="M67" s="177">
        <f>(SUM($L$67:$L$70)*70%)+('Hipótesis escenarios'!C$17*30%)</f>
        <v>0.3</v>
      </c>
      <c r="N67" s="177">
        <f>(SUM($L$67:$L$70)*85%)+('Hipótesis escenarios'!D$17*15%)</f>
        <v>0.15</v>
      </c>
      <c r="O67" s="177">
        <f>(SUM($L$67:$L$70)*95%)+('Hipótesis escenarios'!E$17*5%)</f>
        <v>0.15000000000000002</v>
      </c>
      <c r="P67" s="177">
        <f>(SUM($L$67:$L$70)*70%)+('Hipótesis escenarios'!F$17*30%)</f>
        <v>0.3</v>
      </c>
      <c r="Q67" s="177">
        <f>(SUM($L$67:$L$70)*85%)+('Hipótesis escenarios'!G$17*15%)</f>
        <v>0.15</v>
      </c>
      <c r="R67" s="177">
        <f>(SUM($L$67:$L$70)*95%)+('Hipótesis escenarios'!H$17*5%)</f>
        <v>0.05</v>
      </c>
      <c r="S67" s="177">
        <f>(SUM($L$67:$L$70)*70%)+('Hipótesis escenarios'!I$17*30%)</f>
        <v>0.3</v>
      </c>
      <c r="T67" s="177">
        <f>(SUM($L$67:$L$70)*85%)+('Hipótesis escenarios'!J$17*15%)</f>
        <v>0.15</v>
      </c>
      <c r="U67" s="177">
        <f>(SUM($L$67:$L$70)*95%)+('Hipótesis escenarios'!K$17*5%)</f>
        <v>0.2</v>
      </c>
      <c r="V67" s="102" t="s">
        <v>170</v>
      </c>
      <c r="W67" s="84" t="s">
        <v>179</v>
      </c>
      <c r="X67" s="317"/>
      <c r="Y67" s="105">
        <v>0.4</v>
      </c>
      <c r="Z67" s="54">
        <f t="shared" si="18"/>
        <v>0</v>
      </c>
      <c r="AA67" s="177">
        <f>(SUM($Z$67:$Z$70)*70%)+('Hipótesis escenarios'!C$24*30%)</f>
        <v>0.3</v>
      </c>
      <c r="AB67" s="177">
        <f>(SUM($Z$67:$Z$70)*85%)+('Hipótesis escenarios'!D$24*15%)</f>
        <v>0.15</v>
      </c>
      <c r="AC67" s="177">
        <f>(SUM($Z$67:$Z$70)*95%)+('Hipótesis escenarios'!E$24*5%)</f>
        <v>0.15000000000000002</v>
      </c>
      <c r="AD67" s="177">
        <f>(SUM($Z$67:$Z$70)*70%)+('Hipótesis escenarios'!F$24*30%)</f>
        <v>0.3</v>
      </c>
      <c r="AE67" s="177">
        <f>(SUM($Z$67:$Z$70)*85%)+('Hipótesis escenarios'!G$24*15%)</f>
        <v>0.15</v>
      </c>
      <c r="AF67" s="177">
        <f>(SUM($Z$67:$Z$70)*95%)+('Hipótesis escenarios'!H$24*5%)</f>
        <v>0.05</v>
      </c>
      <c r="AG67" s="177">
        <f>(SUM($Z$67:$Z$70)*70%)+('Hipótesis escenarios'!I$24*30%)</f>
        <v>0.3</v>
      </c>
      <c r="AH67" s="177">
        <f>(SUM($Z$67:$Z$70)*85%)+('Hipótesis escenarios'!J$24*15%)</f>
        <v>0.15</v>
      </c>
      <c r="AI67" s="177">
        <f>(SUM($Z$67:$Z$70)*95%)+('Hipótesis escenarios'!K$24*5%)</f>
        <v>0.2</v>
      </c>
      <c r="AL67" s="245" t="s">
        <v>38</v>
      </c>
      <c r="AM67" s="258">
        <f t="shared" ref="AM67:AU67" si="22">M67*AA67</f>
        <v>0.09</v>
      </c>
      <c r="AN67" s="260">
        <f t="shared" si="22"/>
        <v>2.2499999999999999E-2</v>
      </c>
      <c r="AO67" s="260">
        <f t="shared" si="22"/>
        <v>2.2500000000000006E-2</v>
      </c>
      <c r="AP67" s="260">
        <f t="shared" si="22"/>
        <v>0.09</v>
      </c>
      <c r="AQ67" s="260">
        <f t="shared" si="22"/>
        <v>2.2499999999999999E-2</v>
      </c>
      <c r="AR67" s="260">
        <f t="shared" si="22"/>
        <v>2.5000000000000005E-3</v>
      </c>
      <c r="AS67" s="260">
        <f t="shared" si="22"/>
        <v>0.09</v>
      </c>
      <c r="AT67" s="260">
        <f t="shared" si="22"/>
        <v>2.2499999999999999E-2</v>
      </c>
      <c r="AU67" s="264">
        <f t="shared" si="22"/>
        <v>4.0000000000000008E-2</v>
      </c>
    </row>
    <row r="68" spans="1:47" s="18" customFormat="1" ht="180">
      <c r="A68" s="189"/>
      <c r="B68" s="181"/>
      <c r="C68" s="181"/>
      <c r="D68" s="181"/>
      <c r="E68" s="181"/>
      <c r="F68" s="184"/>
      <c r="G68" s="184"/>
      <c r="H68" s="100" t="s">
        <v>131</v>
      </c>
      <c r="I68" s="72" t="s">
        <v>129</v>
      </c>
      <c r="J68" s="318"/>
      <c r="K68" s="108">
        <v>0.25</v>
      </c>
      <c r="L68" s="48">
        <f t="shared" si="21"/>
        <v>0</v>
      </c>
      <c r="M68" s="178"/>
      <c r="N68" s="178"/>
      <c r="O68" s="178"/>
      <c r="P68" s="178"/>
      <c r="Q68" s="178"/>
      <c r="R68" s="178"/>
      <c r="S68" s="178"/>
      <c r="T68" s="178"/>
      <c r="U68" s="178"/>
      <c r="V68" s="48" t="s">
        <v>167</v>
      </c>
      <c r="W68" s="72" t="s">
        <v>177</v>
      </c>
      <c r="X68" s="318"/>
      <c r="Y68" s="108">
        <v>0.25</v>
      </c>
      <c r="Z68" s="48">
        <f t="shared" si="18"/>
        <v>0</v>
      </c>
      <c r="AA68" s="178"/>
      <c r="AB68" s="178"/>
      <c r="AC68" s="178"/>
      <c r="AD68" s="178"/>
      <c r="AE68" s="178"/>
      <c r="AF68" s="178"/>
      <c r="AG68" s="178"/>
      <c r="AH68" s="178"/>
      <c r="AI68" s="178"/>
      <c r="AL68" s="246"/>
      <c r="AM68" s="258"/>
      <c r="AN68" s="260"/>
      <c r="AO68" s="260"/>
      <c r="AP68" s="260"/>
      <c r="AQ68" s="260"/>
      <c r="AR68" s="260"/>
      <c r="AS68" s="260"/>
      <c r="AT68" s="260"/>
      <c r="AU68" s="264"/>
    </row>
    <row r="69" spans="1:47" s="18" customFormat="1" ht="165">
      <c r="A69" s="189"/>
      <c r="B69" s="181"/>
      <c r="C69" s="181"/>
      <c r="D69" s="181"/>
      <c r="E69" s="181"/>
      <c r="F69" s="184"/>
      <c r="G69" s="184"/>
      <c r="H69" s="100" t="s">
        <v>146</v>
      </c>
      <c r="I69" s="82" t="s">
        <v>162</v>
      </c>
      <c r="J69" s="318"/>
      <c r="K69" s="108">
        <v>0.2</v>
      </c>
      <c r="L69" s="48">
        <f t="shared" si="21"/>
        <v>0</v>
      </c>
      <c r="M69" s="178"/>
      <c r="N69" s="178"/>
      <c r="O69" s="178"/>
      <c r="P69" s="178"/>
      <c r="Q69" s="178"/>
      <c r="R69" s="178"/>
      <c r="S69" s="178"/>
      <c r="T69" s="178"/>
      <c r="U69" s="178"/>
      <c r="V69" s="48" t="s">
        <v>172</v>
      </c>
      <c r="W69" s="82" t="s">
        <v>181</v>
      </c>
      <c r="X69" s="318"/>
      <c r="Y69" s="108">
        <v>0.25</v>
      </c>
      <c r="Z69" s="48">
        <f t="shared" si="18"/>
        <v>0</v>
      </c>
      <c r="AA69" s="178"/>
      <c r="AB69" s="178"/>
      <c r="AC69" s="178"/>
      <c r="AD69" s="178"/>
      <c r="AE69" s="178"/>
      <c r="AF69" s="178"/>
      <c r="AG69" s="178"/>
      <c r="AH69" s="178"/>
      <c r="AI69" s="178"/>
      <c r="AL69" s="246"/>
      <c r="AM69" s="258"/>
      <c r="AN69" s="260"/>
      <c r="AO69" s="260"/>
      <c r="AP69" s="260"/>
      <c r="AQ69" s="260"/>
      <c r="AR69" s="260"/>
      <c r="AS69" s="260"/>
      <c r="AT69" s="260"/>
      <c r="AU69" s="264"/>
    </row>
    <row r="70" spans="1:47" s="18" customFormat="1" ht="180.75" thickBot="1">
      <c r="A70" s="193"/>
      <c r="B70" s="182"/>
      <c r="C70" s="182"/>
      <c r="D70" s="182"/>
      <c r="E70" s="182"/>
      <c r="F70" s="185"/>
      <c r="G70" s="185"/>
      <c r="H70" s="101" t="s">
        <v>147</v>
      </c>
      <c r="I70" s="78" t="s">
        <v>163</v>
      </c>
      <c r="J70" s="319"/>
      <c r="K70" s="109">
        <v>0.2</v>
      </c>
      <c r="L70" s="57">
        <f t="shared" si="21"/>
        <v>0</v>
      </c>
      <c r="M70" s="179"/>
      <c r="N70" s="179"/>
      <c r="O70" s="179"/>
      <c r="P70" s="179"/>
      <c r="Q70" s="179"/>
      <c r="R70" s="179"/>
      <c r="S70" s="179"/>
      <c r="T70" s="179"/>
      <c r="U70" s="179"/>
      <c r="V70" s="135" t="s">
        <v>169</v>
      </c>
      <c r="W70" s="78" t="s">
        <v>129</v>
      </c>
      <c r="X70" s="319"/>
      <c r="Y70" s="109">
        <v>0.1</v>
      </c>
      <c r="Z70" s="57">
        <f t="shared" si="18"/>
        <v>0</v>
      </c>
      <c r="AA70" s="179"/>
      <c r="AB70" s="179"/>
      <c r="AC70" s="179"/>
      <c r="AD70" s="179"/>
      <c r="AE70" s="179"/>
      <c r="AF70" s="179"/>
      <c r="AG70" s="179"/>
      <c r="AH70" s="179"/>
      <c r="AI70" s="179"/>
      <c r="AL70" s="247"/>
      <c r="AM70" s="258"/>
      <c r="AN70" s="260"/>
      <c r="AO70" s="260"/>
      <c r="AP70" s="260"/>
      <c r="AQ70" s="260"/>
      <c r="AR70" s="260"/>
      <c r="AS70" s="260"/>
      <c r="AT70" s="260"/>
      <c r="AU70" s="264"/>
    </row>
    <row r="71" spans="1:47" s="18" customFormat="1" ht="195">
      <c r="A71" s="188">
        <v>17</v>
      </c>
      <c r="B71" s="180" t="s">
        <v>21</v>
      </c>
      <c r="C71" s="180" t="s">
        <v>22</v>
      </c>
      <c r="D71" s="180" t="s">
        <v>216</v>
      </c>
      <c r="E71" s="180" t="s">
        <v>204</v>
      </c>
      <c r="F71" s="183" t="s">
        <v>96</v>
      </c>
      <c r="G71" s="183" t="s">
        <v>121</v>
      </c>
      <c r="H71" s="132" t="s">
        <v>142</v>
      </c>
      <c r="I71" s="71" t="s">
        <v>157</v>
      </c>
      <c r="J71" s="317"/>
      <c r="K71" s="105">
        <v>0.3</v>
      </c>
      <c r="L71" s="54">
        <f t="shared" si="21"/>
        <v>0</v>
      </c>
      <c r="M71" s="177">
        <f>(SUM($L$71:$L$74)*70%)+('Hipótesis escenarios'!C$17*30%)</f>
        <v>0.3</v>
      </c>
      <c r="N71" s="177">
        <f>(SUM($L$71:$L$74)*85%)+('Hipótesis escenarios'!D$17*15%)</f>
        <v>0.15</v>
      </c>
      <c r="O71" s="177">
        <f>(SUM($L$74:$L$96)*95%)+('Hipótesis escenarios'!E$17*5%)</f>
        <v>0.15000000000000002</v>
      </c>
      <c r="P71" s="177">
        <f>(SUM($L$71:$L$74)*70%)+('Hipótesis escenarios'!F$17*30%)</f>
        <v>0.3</v>
      </c>
      <c r="Q71" s="177">
        <f>(SUM($L$71:$L$74)*85%)+('Hipótesis escenarios'!G$17*15%)</f>
        <v>0.15</v>
      </c>
      <c r="R71" s="177">
        <f>(SUM($L$74:$L$96)*95%)+('Hipótesis escenarios'!H$17*5%)</f>
        <v>0.05</v>
      </c>
      <c r="S71" s="177">
        <f>(SUM($L$71:$L$74)*70%)+('Hipótesis escenarios'!I$17*30%)</f>
        <v>0.3</v>
      </c>
      <c r="T71" s="177">
        <f>(SUM($L$71:$L$74)*85%)+('Hipótesis escenarios'!J$17*15%)</f>
        <v>0.15</v>
      </c>
      <c r="U71" s="177">
        <f>(SUM($L$74:$L$96)*95%)+('Hipótesis escenarios'!K$17*5%)</f>
        <v>0.2</v>
      </c>
      <c r="V71" s="102" t="s">
        <v>167</v>
      </c>
      <c r="W71" s="84" t="s">
        <v>177</v>
      </c>
      <c r="X71" s="317"/>
      <c r="Y71" s="105">
        <v>0.45</v>
      </c>
      <c r="Z71" s="54">
        <f t="shared" si="18"/>
        <v>0</v>
      </c>
      <c r="AA71" s="177">
        <f>(SUM($Z$71:$Z$74)*70%)+('Hipótesis escenarios'!C$24*30%)</f>
        <v>0.3</v>
      </c>
      <c r="AB71" s="177">
        <f>(SUM($Z$71:$Z$74)*85%)+('Hipótesis escenarios'!D$24*15%)</f>
        <v>0.15</v>
      </c>
      <c r="AC71" s="177">
        <f>(SUM($Z$74:$Z$96)*95%)+('Hipótesis escenarios'!E$24*5%)</f>
        <v>0.15000000000000002</v>
      </c>
      <c r="AD71" s="177">
        <f>(SUM($Z$71:$Z$74)*70%)+('Hipótesis escenarios'!F$24*30%)</f>
        <v>0.3</v>
      </c>
      <c r="AE71" s="177">
        <f>(SUM($Z$71:$Z$74)*85%)+('Hipótesis escenarios'!G$24*15%)</f>
        <v>0.15</v>
      </c>
      <c r="AF71" s="177">
        <f>(SUM($Z$74:$Z$96)*95%)+('Hipótesis escenarios'!H$24*5%)</f>
        <v>0.05</v>
      </c>
      <c r="AG71" s="177">
        <f>(SUM($Z$71:$Z$74)*70%)+('Hipótesis escenarios'!I$24*30%)</f>
        <v>0.3</v>
      </c>
      <c r="AH71" s="177">
        <f>(SUM($Z$71:$Z$74)*85%)+('Hipótesis escenarios'!J$24*15%)</f>
        <v>0.15</v>
      </c>
      <c r="AI71" s="177">
        <f>(SUM($Z$74:$Z$96)*95%)+('Hipótesis escenarios'!K$24*5%)</f>
        <v>0.2</v>
      </c>
      <c r="AL71" s="245" t="s">
        <v>39</v>
      </c>
      <c r="AM71" s="258">
        <f t="shared" ref="AM71:AU71" si="23">M71*AA71</f>
        <v>0.09</v>
      </c>
      <c r="AN71" s="260">
        <f t="shared" si="23"/>
        <v>2.2499999999999999E-2</v>
      </c>
      <c r="AO71" s="260">
        <f t="shared" si="23"/>
        <v>2.2500000000000006E-2</v>
      </c>
      <c r="AP71" s="260">
        <f t="shared" si="23"/>
        <v>0.09</v>
      </c>
      <c r="AQ71" s="260">
        <f t="shared" si="23"/>
        <v>2.2499999999999999E-2</v>
      </c>
      <c r="AR71" s="260">
        <f t="shared" si="23"/>
        <v>2.5000000000000005E-3</v>
      </c>
      <c r="AS71" s="260">
        <f t="shared" si="23"/>
        <v>0.09</v>
      </c>
      <c r="AT71" s="260">
        <f t="shared" si="23"/>
        <v>2.2499999999999999E-2</v>
      </c>
      <c r="AU71" s="264">
        <f t="shared" si="23"/>
        <v>4.0000000000000008E-2</v>
      </c>
    </row>
    <row r="72" spans="1:47" s="18" customFormat="1" ht="180">
      <c r="A72" s="189"/>
      <c r="B72" s="181"/>
      <c r="C72" s="181"/>
      <c r="D72" s="181"/>
      <c r="E72" s="181"/>
      <c r="F72" s="184"/>
      <c r="G72" s="184"/>
      <c r="H72" s="100" t="s">
        <v>133</v>
      </c>
      <c r="I72" s="72" t="s">
        <v>149</v>
      </c>
      <c r="J72" s="318"/>
      <c r="K72" s="108">
        <v>0.25</v>
      </c>
      <c r="L72" s="48">
        <f t="shared" si="21"/>
        <v>0</v>
      </c>
      <c r="M72" s="178"/>
      <c r="N72" s="178"/>
      <c r="O72" s="178"/>
      <c r="P72" s="178"/>
      <c r="Q72" s="178"/>
      <c r="R72" s="178"/>
      <c r="S72" s="178"/>
      <c r="T72" s="178"/>
      <c r="U72" s="178"/>
      <c r="V72" s="48" t="s">
        <v>168</v>
      </c>
      <c r="W72" s="82" t="s">
        <v>178</v>
      </c>
      <c r="X72" s="318"/>
      <c r="Y72" s="108">
        <v>0.3</v>
      </c>
      <c r="Z72" s="48">
        <f t="shared" si="18"/>
        <v>0</v>
      </c>
      <c r="AA72" s="178"/>
      <c r="AB72" s="178"/>
      <c r="AC72" s="178"/>
      <c r="AD72" s="178"/>
      <c r="AE72" s="178"/>
      <c r="AF72" s="178"/>
      <c r="AG72" s="178"/>
      <c r="AH72" s="178"/>
      <c r="AI72" s="178"/>
      <c r="AL72" s="246"/>
      <c r="AM72" s="258"/>
      <c r="AN72" s="260"/>
      <c r="AO72" s="260"/>
      <c r="AP72" s="260"/>
      <c r="AQ72" s="260"/>
      <c r="AR72" s="260"/>
      <c r="AS72" s="260"/>
      <c r="AT72" s="260"/>
      <c r="AU72" s="264"/>
    </row>
    <row r="73" spans="1:47" s="18" customFormat="1" ht="115.5" customHeight="1">
      <c r="A73" s="189"/>
      <c r="B73" s="181"/>
      <c r="C73" s="181"/>
      <c r="D73" s="181"/>
      <c r="E73" s="181"/>
      <c r="F73" s="184"/>
      <c r="G73" s="184"/>
      <c r="H73" s="100" t="s">
        <v>131</v>
      </c>
      <c r="I73" s="72" t="s">
        <v>129</v>
      </c>
      <c r="J73" s="318"/>
      <c r="K73" s="108">
        <v>0.2</v>
      </c>
      <c r="L73" s="48">
        <f t="shared" si="21"/>
        <v>0</v>
      </c>
      <c r="M73" s="178"/>
      <c r="N73" s="178"/>
      <c r="O73" s="178"/>
      <c r="P73" s="178"/>
      <c r="Q73" s="178"/>
      <c r="R73" s="178"/>
      <c r="S73" s="178"/>
      <c r="T73" s="178"/>
      <c r="U73" s="178"/>
      <c r="V73" s="227" t="s">
        <v>167</v>
      </c>
      <c r="W73" s="186" t="s">
        <v>177</v>
      </c>
      <c r="X73" s="321"/>
      <c r="Y73" s="160">
        <v>0.25</v>
      </c>
      <c r="Z73" s="178">
        <f t="shared" si="18"/>
        <v>0</v>
      </c>
      <c r="AA73" s="178"/>
      <c r="AB73" s="178"/>
      <c r="AC73" s="178"/>
      <c r="AD73" s="178"/>
      <c r="AE73" s="178"/>
      <c r="AF73" s="178"/>
      <c r="AG73" s="178"/>
      <c r="AH73" s="178"/>
      <c r="AI73" s="178"/>
      <c r="AL73" s="246"/>
      <c r="AM73" s="258"/>
      <c r="AN73" s="260"/>
      <c r="AO73" s="260"/>
      <c r="AP73" s="260"/>
      <c r="AQ73" s="260"/>
      <c r="AR73" s="260"/>
      <c r="AS73" s="260"/>
      <c r="AT73" s="260"/>
      <c r="AU73" s="264"/>
    </row>
    <row r="74" spans="1:47" s="18" customFormat="1" ht="66.599999999999994" customHeight="1" thickBot="1">
      <c r="A74" s="193"/>
      <c r="B74" s="182"/>
      <c r="C74" s="182"/>
      <c r="D74" s="182"/>
      <c r="E74" s="182"/>
      <c r="F74" s="185"/>
      <c r="G74" s="185"/>
      <c r="H74" s="101" t="s">
        <v>126</v>
      </c>
      <c r="I74" s="73" t="s">
        <v>127</v>
      </c>
      <c r="J74" s="319"/>
      <c r="K74" s="109">
        <v>0.25</v>
      </c>
      <c r="L74" s="57">
        <f t="shared" si="21"/>
        <v>0</v>
      </c>
      <c r="M74" s="179"/>
      <c r="N74" s="179"/>
      <c r="O74" s="179"/>
      <c r="P74" s="179"/>
      <c r="Q74" s="179"/>
      <c r="R74" s="179"/>
      <c r="S74" s="179"/>
      <c r="T74" s="179"/>
      <c r="U74" s="179"/>
      <c r="V74" s="223"/>
      <c r="W74" s="187"/>
      <c r="X74" s="322"/>
      <c r="Y74" s="161"/>
      <c r="Z74" s="179"/>
      <c r="AA74" s="179"/>
      <c r="AB74" s="179"/>
      <c r="AC74" s="179"/>
      <c r="AD74" s="179"/>
      <c r="AE74" s="179"/>
      <c r="AF74" s="179"/>
      <c r="AG74" s="179"/>
      <c r="AH74" s="179"/>
      <c r="AI74" s="179"/>
      <c r="AL74" s="247"/>
      <c r="AM74" s="258"/>
      <c r="AN74" s="260"/>
      <c r="AO74" s="260"/>
      <c r="AP74" s="260"/>
      <c r="AQ74" s="260"/>
      <c r="AR74" s="260"/>
      <c r="AS74" s="260"/>
      <c r="AT74" s="260"/>
      <c r="AU74" s="264"/>
    </row>
    <row r="75" spans="1:47" s="18" customFormat="1" ht="180">
      <c r="A75" s="188">
        <v>18</v>
      </c>
      <c r="B75" s="180" t="s">
        <v>21</v>
      </c>
      <c r="C75" s="180" t="s">
        <v>22</v>
      </c>
      <c r="D75" s="180" t="s">
        <v>239</v>
      </c>
      <c r="E75" s="180" t="s">
        <v>205</v>
      </c>
      <c r="F75" s="183" t="s">
        <v>97</v>
      </c>
      <c r="G75" s="183" t="s">
        <v>164</v>
      </c>
      <c r="H75" s="132" t="s">
        <v>144</v>
      </c>
      <c r="I75" s="71" t="s">
        <v>160</v>
      </c>
      <c r="J75" s="317"/>
      <c r="K75" s="105">
        <v>0.4</v>
      </c>
      <c r="L75" s="54">
        <f t="shared" si="21"/>
        <v>0</v>
      </c>
      <c r="M75" s="177">
        <f>(SUM($L$75:$L$78)*70%)+('Hipótesis escenarios'!C$17*30%)</f>
        <v>0.3</v>
      </c>
      <c r="N75" s="177">
        <f>(SUM($L$75:$L$78)*85%)+('Hipótesis escenarios'!D$17*15%)</f>
        <v>0.15</v>
      </c>
      <c r="O75" s="177">
        <f>(SUM($L$75:$L$78)*95%)+('Hipótesis escenarios'!E$17*5%)</f>
        <v>0.15000000000000002</v>
      </c>
      <c r="P75" s="177">
        <f>(SUM($L$75:$L$78)*70%)+('Hipótesis escenarios'!F$17*30%)</f>
        <v>0.3</v>
      </c>
      <c r="Q75" s="177">
        <f>(SUM($L$75:$L$78)*85%)+('Hipótesis escenarios'!G$17*15%)</f>
        <v>0.15</v>
      </c>
      <c r="R75" s="177">
        <f>(SUM($L$75:$L$78)*95%)+('Hipótesis escenarios'!H$17*5%)</f>
        <v>0.05</v>
      </c>
      <c r="S75" s="177">
        <f>(SUM($L$75:$L$78)*70%)+('Hipótesis escenarios'!I$17*30%)</f>
        <v>0.3</v>
      </c>
      <c r="T75" s="177">
        <f>(SUM($L$75:$L$78)*85%)+('Hipótesis escenarios'!J$17*15%)</f>
        <v>0.15</v>
      </c>
      <c r="U75" s="177">
        <f>(SUM($L$75:$L$78)*95%)+('Hipótesis escenarios'!K$17*5%)</f>
        <v>0.2</v>
      </c>
      <c r="V75" s="102" t="s">
        <v>170</v>
      </c>
      <c r="W75" s="84" t="s">
        <v>179</v>
      </c>
      <c r="X75" s="317"/>
      <c r="Y75" s="105">
        <v>0.4</v>
      </c>
      <c r="Z75" s="54">
        <f t="shared" ref="Z75:Z85" si="24">X75*Y75</f>
        <v>0</v>
      </c>
      <c r="AA75" s="177">
        <f>(SUM($Z$75:$Z$78)*70%)+('Hipótesis escenarios'!C$24*30%)</f>
        <v>0.3</v>
      </c>
      <c r="AB75" s="177">
        <f>(SUM($Z$75:$Z$78)*85%)+('Hipótesis escenarios'!D$24*15%)</f>
        <v>0.15</v>
      </c>
      <c r="AC75" s="177">
        <f>(SUM($Z$75:$Z$78)*95%)+('Hipótesis escenarios'!E$24*5%)</f>
        <v>0.15000000000000002</v>
      </c>
      <c r="AD75" s="177">
        <f>(SUM($Z$75:$Z$78)*70%)+('Hipótesis escenarios'!F$24*30%)</f>
        <v>0.3</v>
      </c>
      <c r="AE75" s="177">
        <f>(SUM($Z$75:$Z$78)*85%)+('Hipótesis escenarios'!G$24*15%)</f>
        <v>0.15</v>
      </c>
      <c r="AF75" s="177">
        <f>(SUM($Z$75:$Z$78)*95%)+('Hipótesis escenarios'!H$24*5%)</f>
        <v>0.05</v>
      </c>
      <c r="AG75" s="177">
        <f>(SUM($Z$75:$Z$78)*70%)+('Hipótesis escenarios'!I$24*30%)</f>
        <v>0.3</v>
      </c>
      <c r="AH75" s="177">
        <f>(SUM($Z$75:$Z$78)*85%)+('Hipótesis escenarios'!J$24*15%)</f>
        <v>0.15</v>
      </c>
      <c r="AI75" s="177">
        <f>(SUM($Z$75:$Z$78)*95%)+('Hipótesis escenarios'!K$24*5%)</f>
        <v>0.2</v>
      </c>
      <c r="AL75" s="245" t="s">
        <v>40</v>
      </c>
      <c r="AM75" s="258">
        <f t="shared" ref="AM75:AU75" si="25">M75*AA75</f>
        <v>0.09</v>
      </c>
      <c r="AN75" s="260">
        <f t="shared" si="25"/>
        <v>2.2499999999999999E-2</v>
      </c>
      <c r="AO75" s="260">
        <f t="shared" si="25"/>
        <v>2.2500000000000006E-2</v>
      </c>
      <c r="AP75" s="260">
        <f t="shared" si="25"/>
        <v>0.09</v>
      </c>
      <c r="AQ75" s="260">
        <f t="shared" si="25"/>
        <v>2.2499999999999999E-2</v>
      </c>
      <c r="AR75" s="260">
        <f t="shared" si="25"/>
        <v>2.5000000000000005E-3</v>
      </c>
      <c r="AS75" s="260">
        <f t="shared" si="25"/>
        <v>0.09</v>
      </c>
      <c r="AT75" s="260">
        <f t="shared" si="25"/>
        <v>2.2499999999999999E-2</v>
      </c>
      <c r="AU75" s="264">
        <f t="shared" si="25"/>
        <v>4.0000000000000008E-2</v>
      </c>
    </row>
    <row r="76" spans="1:47" s="18" customFormat="1" ht="180">
      <c r="A76" s="189"/>
      <c r="B76" s="181"/>
      <c r="C76" s="181"/>
      <c r="D76" s="181"/>
      <c r="E76" s="181"/>
      <c r="F76" s="184"/>
      <c r="G76" s="184"/>
      <c r="H76" s="100" t="s">
        <v>147</v>
      </c>
      <c r="I76" s="82" t="s">
        <v>163</v>
      </c>
      <c r="J76" s="318"/>
      <c r="K76" s="108">
        <v>0.25</v>
      </c>
      <c r="L76" s="48">
        <f t="shared" si="21"/>
        <v>0</v>
      </c>
      <c r="M76" s="178"/>
      <c r="N76" s="178"/>
      <c r="O76" s="178"/>
      <c r="P76" s="178"/>
      <c r="Q76" s="178"/>
      <c r="R76" s="178"/>
      <c r="S76" s="178"/>
      <c r="T76" s="178"/>
      <c r="U76" s="178"/>
      <c r="V76" s="48" t="s">
        <v>169</v>
      </c>
      <c r="W76" s="82" t="s">
        <v>129</v>
      </c>
      <c r="X76" s="318"/>
      <c r="Y76" s="108">
        <v>0.25</v>
      </c>
      <c r="Z76" s="48">
        <f t="shared" si="24"/>
        <v>0</v>
      </c>
      <c r="AA76" s="178"/>
      <c r="AB76" s="178"/>
      <c r="AC76" s="178"/>
      <c r="AD76" s="178"/>
      <c r="AE76" s="178"/>
      <c r="AF76" s="178"/>
      <c r="AG76" s="178"/>
      <c r="AH76" s="178"/>
      <c r="AI76" s="178"/>
      <c r="AL76" s="246"/>
      <c r="AM76" s="258"/>
      <c r="AN76" s="260"/>
      <c r="AO76" s="260"/>
      <c r="AP76" s="260"/>
      <c r="AQ76" s="260"/>
      <c r="AR76" s="260"/>
      <c r="AS76" s="260"/>
      <c r="AT76" s="260"/>
      <c r="AU76" s="264"/>
    </row>
    <row r="77" spans="1:47" s="18" customFormat="1" ht="210">
      <c r="A77" s="189"/>
      <c r="B77" s="181"/>
      <c r="C77" s="181"/>
      <c r="D77" s="181"/>
      <c r="E77" s="181"/>
      <c r="F77" s="184"/>
      <c r="G77" s="184"/>
      <c r="H77" s="100" t="s">
        <v>131</v>
      </c>
      <c r="I77" s="72" t="s">
        <v>129</v>
      </c>
      <c r="J77" s="318"/>
      <c r="K77" s="108">
        <v>0.15</v>
      </c>
      <c r="L77" s="48">
        <f t="shared" si="21"/>
        <v>0</v>
      </c>
      <c r="M77" s="178"/>
      <c r="N77" s="178"/>
      <c r="O77" s="178"/>
      <c r="P77" s="178"/>
      <c r="Q77" s="178"/>
      <c r="R77" s="178"/>
      <c r="S77" s="178"/>
      <c r="T77" s="178"/>
      <c r="U77" s="178"/>
      <c r="V77" s="48" t="s">
        <v>176</v>
      </c>
      <c r="W77" s="82" t="s">
        <v>186</v>
      </c>
      <c r="X77" s="318"/>
      <c r="Y77" s="108">
        <v>0.25</v>
      </c>
      <c r="Z77" s="48">
        <f t="shared" si="24"/>
        <v>0</v>
      </c>
      <c r="AA77" s="178"/>
      <c r="AB77" s="178"/>
      <c r="AC77" s="178"/>
      <c r="AD77" s="178"/>
      <c r="AE77" s="178"/>
      <c r="AF77" s="178"/>
      <c r="AG77" s="178"/>
      <c r="AH77" s="178"/>
      <c r="AI77" s="178"/>
      <c r="AL77" s="246"/>
      <c r="AM77" s="258"/>
      <c r="AN77" s="260"/>
      <c r="AO77" s="260"/>
      <c r="AP77" s="260"/>
      <c r="AQ77" s="260"/>
      <c r="AR77" s="260"/>
      <c r="AS77" s="260"/>
      <c r="AT77" s="260"/>
      <c r="AU77" s="264"/>
    </row>
    <row r="78" spans="1:47" s="18" customFormat="1" ht="195.75" thickBot="1">
      <c r="A78" s="193"/>
      <c r="B78" s="182"/>
      <c r="C78" s="182"/>
      <c r="D78" s="182"/>
      <c r="E78" s="182"/>
      <c r="F78" s="185"/>
      <c r="G78" s="185"/>
      <c r="H78" s="101" t="s">
        <v>145</v>
      </c>
      <c r="I78" s="78" t="s">
        <v>161</v>
      </c>
      <c r="J78" s="319"/>
      <c r="K78" s="109">
        <v>0.2</v>
      </c>
      <c r="L78" s="57">
        <f t="shared" si="21"/>
        <v>0</v>
      </c>
      <c r="M78" s="179"/>
      <c r="N78" s="179"/>
      <c r="O78" s="179"/>
      <c r="P78" s="179"/>
      <c r="Q78" s="179"/>
      <c r="R78" s="179"/>
      <c r="S78" s="179"/>
      <c r="T78" s="179"/>
      <c r="U78" s="179"/>
      <c r="V78" s="135" t="s">
        <v>171</v>
      </c>
      <c r="W78" s="73" t="s">
        <v>180</v>
      </c>
      <c r="X78" s="319"/>
      <c r="Y78" s="109">
        <v>0.1</v>
      </c>
      <c r="Z78" s="57">
        <f t="shared" si="24"/>
        <v>0</v>
      </c>
      <c r="AA78" s="179"/>
      <c r="AB78" s="179"/>
      <c r="AC78" s="179"/>
      <c r="AD78" s="179"/>
      <c r="AE78" s="179"/>
      <c r="AF78" s="179"/>
      <c r="AG78" s="179"/>
      <c r="AH78" s="179"/>
      <c r="AI78" s="179"/>
      <c r="AL78" s="247"/>
      <c r="AM78" s="258"/>
      <c r="AN78" s="260"/>
      <c r="AO78" s="260"/>
      <c r="AP78" s="260"/>
      <c r="AQ78" s="260"/>
      <c r="AR78" s="260"/>
      <c r="AS78" s="260"/>
      <c r="AT78" s="260"/>
      <c r="AU78" s="264"/>
    </row>
    <row r="79" spans="1:47" s="18" customFormat="1" ht="180">
      <c r="A79" s="180">
        <v>19</v>
      </c>
      <c r="B79" s="180" t="s">
        <v>21</v>
      </c>
      <c r="C79" s="180" t="s">
        <v>22</v>
      </c>
      <c r="D79" s="180" t="s">
        <v>239</v>
      </c>
      <c r="E79" s="180" t="s">
        <v>206</v>
      </c>
      <c r="F79" s="183" t="s">
        <v>98</v>
      </c>
      <c r="G79" s="183" t="s">
        <v>165</v>
      </c>
      <c r="H79" s="132" t="s">
        <v>132</v>
      </c>
      <c r="I79" s="68" t="s">
        <v>148</v>
      </c>
      <c r="J79" s="317"/>
      <c r="K79" s="105">
        <v>0.5</v>
      </c>
      <c r="L79" s="54">
        <f t="shared" si="21"/>
        <v>0</v>
      </c>
      <c r="M79" s="177">
        <f>(SUM($L$79:$L$80)*70%)+('Hipótesis escenarios'!C$17*30%)</f>
        <v>0.3</v>
      </c>
      <c r="N79" s="177">
        <f>(SUM($L$79:$L$80)*85%)+('Hipótesis escenarios'!D$17*15%)</f>
        <v>0.15</v>
      </c>
      <c r="O79" s="177">
        <f>(SUM($L$79:$L$80)*95%)+('Hipótesis escenarios'!E$17*5%)</f>
        <v>0.15000000000000002</v>
      </c>
      <c r="P79" s="177">
        <f>(SUM($L$79:$L$80)*70%)+('Hipótesis escenarios'!F$17*30%)</f>
        <v>0.3</v>
      </c>
      <c r="Q79" s="177">
        <f>(SUM($L$79:$L$80)*85%)+('Hipótesis escenarios'!G$17*15%)</f>
        <v>0.15</v>
      </c>
      <c r="R79" s="177">
        <f>(SUM($L$79:$L$80)*70%)+('Hipótesis escenarios'!H$17*5%)</f>
        <v>0.05</v>
      </c>
      <c r="S79" s="177">
        <f>(SUM($L$79:$L$80)*70%)+('Hipótesis escenarios'!I$17*30%)</f>
        <v>0.3</v>
      </c>
      <c r="T79" s="177">
        <f>(SUM($L$79:$L$80)*85%)+('Hipótesis escenarios'!J$17*15%)</f>
        <v>0.15</v>
      </c>
      <c r="U79" s="177">
        <f>(SUM($L$79:$L$80)*95%)+('Hipótesis escenarios'!K$17*5%)</f>
        <v>0.2</v>
      </c>
      <c r="V79" s="102" t="s">
        <v>169</v>
      </c>
      <c r="W79" s="65" t="s">
        <v>129</v>
      </c>
      <c r="X79" s="317"/>
      <c r="Y79" s="105">
        <v>0.35</v>
      </c>
      <c r="Z79" s="54">
        <f t="shared" si="24"/>
        <v>0</v>
      </c>
      <c r="AA79" s="177">
        <f>(SUM($Z$79:$Z$80)*70%)+('Hipótesis escenarios'!C$24*30%)</f>
        <v>0.3</v>
      </c>
      <c r="AB79" s="177">
        <f>(SUM($Z$79:$Z$80)*85%)+('Hipótesis escenarios'!D$24*15%)</f>
        <v>0.15</v>
      </c>
      <c r="AC79" s="177">
        <f>(SUM($Z$79:$Z$80)*95%)+('Hipótesis escenarios'!E$24*5%)</f>
        <v>0.15000000000000002</v>
      </c>
      <c r="AD79" s="177">
        <f>(SUM($Z$79:$Z$80)*70%)+('Hipótesis escenarios'!F$24*30%)</f>
        <v>0.3</v>
      </c>
      <c r="AE79" s="177">
        <f>(SUM($Z$79:$Z$80)*85%)+('Hipótesis escenarios'!G$24*15%)</f>
        <v>0.15</v>
      </c>
      <c r="AF79" s="177">
        <f>(SUM($Z$79:$Z$80)*70%)+('Hipótesis escenarios'!H$24*5%)</f>
        <v>0.05</v>
      </c>
      <c r="AG79" s="177">
        <f>(SUM($Z$79:$Z$80)*70%)+('Hipótesis escenarios'!I$24*30%)</f>
        <v>0.3</v>
      </c>
      <c r="AH79" s="177">
        <f>(SUM($Z$79:$Z$80)*85%)+('Hipótesis escenarios'!J$24*15%)</f>
        <v>0.15</v>
      </c>
      <c r="AI79" s="177">
        <f>(SUM($Z$79:$Z$80)*95%)+('Hipótesis escenarios'!K$24*5%)</f>
        <v>0.2</v>
      </c>
      <c r="AL79" s="245" t="s">
        <v>41</v>
      </c>
      <c r="AM79" s="258">
        <f t="shared" ref="AM79:AR79" si="26">M79*AA79</f>
        <v>0.09</v>
      </c>
      <c r="AN79" s="260">
        <f t="shared" si="26"/>
        <v>2.2499999999999999E-2</v>
      </c>
      <c r="AO79" s="260">
        <f t="shared" si="26"/>
        <v>2.2500000000000006E-2</v>
      </c>
      <c r="AP79" s="260">
        <f t="shared" si="26"/>
        <v>0.09</v>
      </c>
      <c r="AQ79" s="260">
        <f t="shared" si="26"/>
        <v>2.2499999999999999E-2</v>
      </c>
      <c r="AR79" s="260">
        <f t="shared" si="26"/>
        <v>2.5000000000000005E-3</v>
      </c>
      <c r="AS79" s="260">
        <f t="shared" ref="AS79" si="27">T79*AH79</f>
        <v>2.2499999999999999E-2</v>
      </c>
      <c r="AT79" s="260">
        <f>T79*AH79</f>
        <v>2.2499999999999999E-2</v>
      </c>
      <c r="AU79" s="264">
        <f>U79*AI79</f>
        <v>4.0000000000000008E-2</v>
      </c>
    </row>
    <row r="80" spans="1:47" s="18" customFormat="1" ht="188.45" customHeight="1">
      <c r="A80" s="181"/>
      <c r="B80" s="181"/>
      <c r="C80" s="181"/>
      <c r="D80" s="181"/>
      <c r="E80" s="181"/>
      <c r="F80" s="184"/>
      <c r="G80" s="184"/>
      <c r="H80" s="170" t="s">
        <v>147</v>
      </c>
      <c r="I80" s="220" t="s">
        <v>163</v>
      </c>
      <c r="J80" s="321"/>
      <c r="K80" s="160">
        <v>0.5</v>
      </c>
      <c r="L80" s="178">
        <f t="shared" si="21"/>
        <v>0</v>
      </c>
      <c r="M80" s="178"/>
      <c r="N80" s="178"/>
      <c r="O80" s="178"/>
      <c r="P80" s="178"/>
      <c r="Q80" s="178"/>
      <c r="R80" s="178"/>
      <c r="S80" s="178"/>
      <c r="T80" s="178"/>
      <c r="U80" s="178"/>
      <c r="V80" s="48" t="s">
        <v>170</v>
      </c>
      <c r="W80" s="69" t="s">
        <v>179</v>
      </c>
      <c r="X80" s="318"/>
      <c r="Y80" s="108">
        <v>0.25</v>
      </c>
      <c r="Z80" s="48">
        <f t="shared" si="24"/>
        <v>0</v>
      </c>
      <c r="AA80" s="178"/>
      <c r="AB80" s="178"/>
      <c r="AC80" s="178"/>
      <c r="AD80" s="178"/>
      <c r="AE80" s="178"/>
      <c r="AF80" s="178"/>
      <c r="AG80" s="178"/>
      <c r="AH80" s="178"/>
      <c r="AI80" s="178"/>
      <c r="AL80" s="246"/>
      <c r="AM80" s="258"/>
      <c r="AN80" s="260"/>
      <c r="AO80" s="260"/>
      <c r="AP80" s="260"/>
      <c r="AQ80" s="260"/>
      <c r="AR80" s="260"/>
      <c r="AS80" s="260"/>
      <c r="AT80" s="260"/>
      <c r="AU80" s="264"/>
    </row>
    <row r="81" spans="1:47" s="18" customFormat="1" ht="182.1" customHeight="1">
      <c r="A81" s="181"/>
      <c r="B81" s="181"/>
      <c r="C81" s="181"/>
      <c r="D81" s="181"/>
      <c r="E81" s="181"/>
      <c r="F81" s="184"/>
      <c r="G81" s="184"/>
      <c r="H81" s="176"/>
      <c r="I81" s="220"/>
      <c r="J81" s="321"/>
      <c r="K81" s="167"/>
      <c r="L81" s="178"/>
      <c r="M81" s="178"/>
      <c r="N81" s="178"/>
      <c r="O81" s="178"/>
      <c r="P81" s="178"/>
      <c r="Q81" s="178"/>
      <c r="R81" s="178"/>
      <c r="S81" s="178"/>
      <c r="T81" s="178"/>
      <c r="U81" s="178"/>
      <c r="V81" s="48" t="s">
        <v>171</v>
      </c>
      <c r="W81" s="69" t="s">
        <v>180</v>
      </c>
      <c r="X81" s="318"/>
      <c r="Y81" s="108">
        <v>0.25</v>
      </c>
      <c r="Z81" s="48">
        <f t="shared" si="24"/>
        <v>0</v>
      </c>
      <c r="AA81" s="178"/>
      <c r="AB81" s="178"/>
      <c r="AC81" s="178"/>
      <c r="AD81" s="178"/>
      <c r="AE81" s="178"/>
      <c r="AF81" s="178"/>
      <c r="AG81" s="178"/>
      <c r="AH81" s="178"/>
      <c r="AI81" s="178"/>
      <c r="AL81" s="246"/>
      <c r="AM81" s="258"/>
      <c r="AN81" s="260"/>
      <c r="AO81" s="260"/>
      <c r="AP81" s="260"/>
      <c r="AQ81" s="260"/>
      <c r="AR81" s="260"/>
      <c r="AS81" s="260"/>
      <c r="AT81" s="260"/>
      <c r="AU81" s="264"/>
    </row>
    <row r="82" spans="1:47" s="18" customFormat="1" ht="210.75" thickBot="1">
      <c r="A82" s="182"/>
      <c r="B82" s="182"/>
      <c r="C82" s="182"/>
      <c r="D82" s="182"/>
      <c r="E82" s="182"/>
      <c r="F82" s="185"/>
      <c r="G82" s="185"/>
      <c r="H82" s="171"/>
      <c r="I82" s="221"/>
      <c r="J82" s="322"/>
      <c r="K82" s="161"/>
      <c r="L82" s="179"/>
      <c r="M82" s="179"/>
      <c r="N82" s="179"/>
      <c r="O82" s="179"/>
      <c r="P82" s="179"/>
      <c r="Q82" s="179"/>
      <c r="R82" s="179"/>
      <c r="S82" s="179"/>
      <c r="T82" s="179"/>
      <c r="U82" s="179"/>
      <c r="V82" s="135" t="s">
        <v>176</v>
      </c>
      <c r="W82" s="78" t="s">
        <v>186</v>
      </c>
      <c r="X82" s="319"/>
      <c r="Y82" s="109">
        <v>0.15</v>
      </c>
      <c r="Z82" s="57">
        <f t="shared" si="24"/>
        <v>0</v>
      </c>
      <c r="AA82" s="179"/>
      <c r="AB82" s="179"/>
      <c r="AC82" s="179"/>
      <c r="AD82" s="179"/>
      <c r="AE82" s="179"/>
      <c r="AF82" s="179"/>
      <c r="AG82" s="179"/>
      <c r="AH82" s="179"/>
      <c r="AI82" s="179"/>
      <c r="AL82" s="247"/>
      <c r="AM82" s="258"/>
      <c r="AN82" s="260"/>
      <c r="AO82" s="260"/>
      <c r="AP82" s="260"/>
      <c r="AQ82" s="260"/>
      <c r="AR82" s="260"/>
      <c r="AS82" s="260"/>
      <c r="AT82" s="260"/>
      <c r="AU82" s="264"/>
    </row>
    <row r="83" spans="1:47" s="18" customFormat="1" ht="180">
      <c r="A83" s="229">
        <v>20</v>
      </c>
      <c r="B83" s="232" t="s">
        <v>21</v>
      </c>
      <c r="C83" s="232" t="s">
        <v>22</v>
      </c>
      <c r="D83" s="232" t="s">
        <v>239</v>
      </c>
      <c r="E83" s="232" t="s">
        <v>207</v>
      </c>
      <c r="F83" s="168" t="s">
        <v>99</v>
      </c>
      <c r="G83" s="168" t="s">
        <v>166</v>
      </c>
      <c r="H83" s="132" t="s">
        <v>145</v>
      </c>
      <c r="I83" s="71" t="s">
        <v>161</v>
      </c>
      <c r="J83" s="330"/>
      <c r="K83" s="106">
        <v>0.25</v>
      </c>
      <c r="L83" s="54">
        <f>J83*K83</f>
        <v>0</v>
      </c>
      <c r="M83" s="228">
        <f>(SUM($L$83:$L$85)*70%)+('Hipótesis escenarios'!C$17*30%)</f>
        <v>0.3</v>
      </c>
      <c r="N83" s="177">
        <f>(SUM($L$83:$L$85)*85%)+('Hipótesis escenarios'!D$17*15%)</f>
        <v>0.15</v>
      </c>
      <c r="O83" s="177">
        <f>(SUM($L$83:$L$85)*95%)+('Hipótesis escenarios'!E$17*5%)</f>
        <v>0.15000000000000002</v>
      </c>
      <c r="P83" s="177">
        <f>(SUM($L$83:$L$85)*70%)+('Hipótesis escenarios'!F$17*30%)</f>
        <v>0.3</v>
      </c>
      <c r="Q83" s="177">
        <f>(SUM($L$83:$L$85)*85%)+('Hipótesis escenarios'!G$17*15%)</f>
        <v>0.15</v>
      </c>
      <c r="R83" s="177">
        <f>(SUM($L$83:$L$85)*70%)+('Hipótesis escenarios'!H$17*5%)</f>
        <v>0.05</v>
      </c>
      <c r="S83" s="177">
        <f>(SUM($L$83:$L$85)*70%)+('Hipótesis escenarios'!I$17*30%)</f>
        <v>0.3</v>
      </c>
      <c r="T83" s="177">
        <f>(SUM($L$83:$L$85)*85%)+('Hipótesis escenarios'!J$17*15%)</f>
        <v>0.15</v>
      </c>
      <c r="U83" s="177">
        <f>(SUM($L$83:$L$85)*95%)+('Hipótesis escenarios'!K$17*5%)</f>
        <v>0.2</v>
      </c>
      <c r="V83" s="102" t="s">
        <v>170</v>
      </c>
      <c r="W83" s="88" t="s">
        <v>179</v>
      </c>
      <c r="X83" s="317"/>
      <c r="Y83" s="105">
        <v>0.4</v>
      </c>
      <c r="Z83" s="54">
        <f t="shared" si="24"/>
        <v>0</v>
      </c>
      <c r="AA83" s="228">
        <f>(SUM($Z$83:$Z$85)*70%)+('Hipótesis escenarios'!C$24*30%)</f>
        <v>0.3</v>
      </c>
      <c r="AB83" s="177">
        <f>(SUM($Z$83:$Z$85)*85%)+('Hipótesis escenarios'!D$24*15%)</f>
        <v>0.15</v>
      </c>
      <c r="AC83" s="177">
        <f>(SUM($Z$83:$Z$85)*95%)+('Hipótesis escenarios'!E$24*5%)</f>
        <v>0.15000000000000002</v>
      </c>
      <c r="AD83" s="177">
        <f>(SUM($Z$83:$Z$85)*70%)+('Hipótesis escenarios'!F$24*30%)</f>
        <v>0.3</v>
      </c>
      <c r="AE83" s="177">
        <f>(SUM($Z$83:$Z$85)*85%)+('Hipótesis escenarios'!G$24*15%)</f>
        <v>0.15</v>
      </c>
      <c r="AF83" s="177">
        <f>(SUM($Z$83:$Z$85)*70%)+('Hipótesis escenarios'!H$24*5%)</f>
        <v>0.05</v>
      </c>
      <c r="AG83" s="177">
        <f>(SUM($Z$83:$Z$85)*70%)+('Hipótesis escenarios'!I$24*30%)</f>
        <v>0.3</v>
      </c>
      <c r="AH83" s="177">
        <f>(SUM($Z$83:$Z$85)*85%)+('Hipótesis escenarios'!J$24*15%)</f>
        <v>0.15</v>
      </c>
      <c r="AI83" s="177">
        <f>(SUM($Z$83:$Z$85)*95%)+('Hipótesis escenarios'!K$24*5%)</f>
        <v>0.2</v>
      </c>
      <c r="AL83" s="254" t="s">
        <v>42</v>
      </c>
      <c r="AM83" s="258">
        <f t="shared" ref="AM83:AR83" si="28">M83*AA83</f>
        <v>0.09</v>
      </c>
      <c r="AN83" s="260">
        <f t="shared" si="28"/>
        <v>2.2499999999999999E-2</v>
      </c>
      <c r="AO83" s="260">
        <f t="shared" si="28"/>
        <v>2.2500000000000006E-2</v>
      </c>
      <c r="AP83" s="260">
        <f t="shared" si="28"/>
        <v>0.09</v>
      </c>
      <c r="AQ83" s="260">
        <f t="shared" si="28"/>
        <v>2.2499999999999999E-2</v>
      </c>
      <c r="AR83" s="260">
        <f t="shared" si="28"/>
        <v>2.5000000000000005E-3</v>
      </c>
      <c r="AS83" s="260">
        <f t="shared" ref="AS83" si="29">T83*AH83</f>
        <v>2.2499999999999999E-2</v>
      </c>
      <c r="AT83" s="260">
        <f>T83*AH83</f>
        <v>2.2499999999999999E-2</v>
      </c>
      <c r="AU83" s="264">
        <f>U83*AI83</f>
        <v>4.0000000000000008E-2</v>
      </c>
    </row>
    <row r="84" spans="1:47" s="18" customFormat="1" ht="195">
      <c r="A84" s="230"/>
      <c r="B84" s="233"/>
      <c r="C84" s="233"/>
      <c r="D84" s="233"/>
      <c r="E84" s="233"/>
      <c r="F84" s="176"/>
      <c r="G84" s="176"/>
      <c r="H84" s="100" t="s">
        <v>133</v>
      </c>
      <c r="I84" s="72" t="s">
        <v>149</v>
      </c>
      <c r="J84" s="331"/>
      <c r="K84" s="113">
        <v>0.5</v>
      </c>
      <c r="L84" s="48">
        <f>J84*K84</f>
        <v>0</v>
      </c>
      <c r="M84" s="227"/>
      <c r="N84" s="178"/>
      <c r="O84" s="178"/>
      <c r="P84" s="178"/>
      <c r="Q84" s="178"/>
      <c r="R84" s="178"/>
      <c r="S84" s="178"/>
      <c r="T84" s="178"/>
      <c r="U84" s="178"/>
      <c r="V84" s="48" t="s">
        <v>171</v>
      </c>
      <c r="W84" s="89" t="s">
        <v>180</v>
      </c>
      <c r="X84" s="318"/>
      <c r="Y84" s="108">
        <v>0.35</v>
      </c>
      <c r="Z84" s="48">
        <f t="shared" si="24"/>
        <v>0</v>
      </c>
      <c r="AA84" s="227"/>
      <c r="AB84" s="178"/>
      <c r="AC84" s="178"/>
      <c r="AD84" s="178"/>
      <c r="AE84" s="178"/>
      <c r="AF84" s="178"/>
      <c r="AG84" s="178"/>
      <c r="AH84" s="178"/>
      <c r="AI84" s="178"/>
      <c r="AL84" s="255"/>
      <c r="AM84" s="258"/>
      <c r="AN84" s="260"/>
      <c r="AO84" s="260"/>
      <c r="AP84" s="260"/>
      <c r="AQ84" s="260"/>
      <c r="AR84" s="260"/>
      <c r="AS84" s="260"/>
      <c r="AT84" s="260"/>
      <c r="AU84" s="264"/>
    </row>
    <row r="85" spans="1:47" s="18" customFormat="1" ht="210.75" thickBot="1">
      <c r="A85" s="231"/>
      <c r="B85" s="234"/>
      <c r="C85" s="234"/>
      <c r="D85" s="234"/>
      <c r="E85" s="234"/>
      <c r="F85" s="171"/>
      <c r="G85" s="171"/>
      <c r="H85" s="101" t="s">
        <v>139</v>
      </c>
      <c r="I85" s="78" t="s">
        <v>155</v>
      </c>
      <c r="J85" s="332"/>
      <c r="K85" s="109">
        <v>0.25</v>
      </c>
      <c r="L85" s="57">
        <f>J85*K85</f>
        <v>0</v>
      </c>
      <c r="M85" s="223"/>
      <c r="N85" s="179"/>
      <c r="O85" s="179"/>
      <c r="P85" s="179"/>
      <c r="Q85" s="179"/>
      <c r="R85" s="179"/>
      <c r="S85" s="179"/>
      <c r="T85" s="179"/>
      <c r="U85" s="179"/>
      <c r="V85" s="57" t="s">
        <v>176</v>
      </c>
      <c r="W85" s="90" t="s">
        <v>186</v>
      </c>
      <c r="X85" s="319"/>
      <c r="Y85" s="109">
        <v>0.25</v>
      </c>
      <c r="Z85" s="57">
        <f t="shared" si="24"/>
        <v>0</v>
      </c>
      <c r="AA85" s="223"/>
      <c r="AB85" s="179"/>
      <c r="AC85" s="179"/>
      <c r="AD85" s="179"/>
      <c r="AE85" s="179"/>
      <c r="AF85" s="179"/>
      <c r="AG85" s="179"/>
      <c r="AH85" s="179"/>
      <c r="AI85" s="179"/>
      <c r="AL85" s="256"/>
      <c r="AM85" s="267"/>
      <c r="AN85" s="268"/>
      <c r="AO85" s="268"/>
      <c r="AP85" s="268"/>
      <c r="AQ85" s="268"/>
      <c r="AR85" s="268"/>
      <c r="AS85" s="268"/>
      <c r="AT85" s="268"/>
      <c r="AU85" s="269"/>
    </row>
    <row r="86" spans="1:47" s="18" customFormat="1">
      <c r="J86" s="42"/>
      <c r="K86" s="42"/>
      <c r="Y86" s="115"/>
      <c r="AL86"/>
      <c r="AM86"/>
      <c r="AN86"/>
      <c r="AO86"/>
      <c r="AP86"/>
      <c r="AQ86"/>
      <c r="AR86"/>
      <c r="AS86"/>
      <c r="AT86"/>
      <c r="AU86"/>
    </row>
    <row r="87" spans="1:47" s="18" customFormat="1">
      <c r="J87" s="42"/>
      <c r="K87" s="42"/>
      <c r="Y87" s="115"/>
      <c r="AL87"/>
      <c r="AM87"/>
      <c r="AN87"/>
      <c r="AO87"/>
      <c r="AP87"/>
      <c r="AQ87"/>
      <c r="AR87"/>
      <c r="AS87"/>
      <c r="AT87"/>
      <c r="AU87"/>
    </row>
    <row r="88" spans="1:47" s="18" customFormat="1">
      <c r="J88" s="42"/>
      <c r="K88" s="42"/>
      <c r="Y88" s="115"/>
    </row>
    <row r="89" spans="1:47" s="18" customFormat="1">
      <c r="J89" s="42"/>
      <c r="K89" s="42"/>
      <c r="Y89" s="115"/>
    </row>
    <row r="90" spans="1:47" s="18" customFormat="1">
      <c r="J90" s="42"/>
      <c r="K90" s="42"/>
      <c r="Y90" s="115"/>
    </row>
    <row r="91" spans="1:47" s="18" customFormat="1">
      <c r="J91" s="42"/>
      <c r="K91" s="42"/>
      <c r="Y91" s="115"/>
    </row>
    <row r="92" spans="1:47" s="18" customFormat="1">
      <c r="J92" s="42"/>
      <c r="K92" s="42"/>
      <c r="Y92" s="115"/>
    </row>
    <row r="93" spans="1:47" s="18" customFormat="1">
      <c r="J93" s="42"/>
      <c r="K93" s="42"/>
      <c r="Y93" s="115"/>
    </row>
    <row r="94" spans="1:47" s="18" customFormat="1">
      <c r="J94" s="42"/>
      <c r="K94" s="42"/>
      <c r="Y94" s="115"/>
    </row>
    <row r="95" spans="1:47" s="18" customFormat="1">
      <c r="J95" s="42"/>
      <c r="K95" s="42"/>
      <c r="Y95" s="115"/>
    </row>
    <row r="96" spans="1:47" s="18" customFormat="1">
      <c r="J96" s="42"/>
      <c r="K96" s="42"/>
      <c r="Y96" s="115"/>
    </row>
    <row r="97" spans="1:38" s="18" customFormat="1">
      <c r="J97" s="42"/>
      <c r="K97" s="42"/>
      <c r="Y97" s="115"/>
    </row>
    <row r="98" spans="1:38" s="18" customFormat="1">
      <c r="J98" s="42"/>
      <c r="K98" s="42"/>
      <c r="Y98" s="115"/>
    </row>
    <row r="99" spans="1:38">
      <c r="A99" s="18"/>
      <c r="B99" s="18"/>
      <c r="C99" s="18"/>
      <c r="D99" s="18"/>
      <c r="E99" s="18"/>
      <c r="F99" s="18"/>
      <c r="G99" s="18"/>
      <c r="H99" s="18"/>
      <c r="AL99" s="18"/>
    </row>
    <row r="100" spans="1:38">
      <c r="A100" s="18"/>
      <c r="B100" s="18"/>
      <c r="C100" s="18"/>
      <c r="D100" s="18"/>
      <c r="E100" s="18"/>
      <c r="F100" s="18"/>
      <c r="G100" s="18"/>
      <c r="H100" s="18"/>
      <c r="AL100" s="18"/>
    </row>
    <row r="101" spans="1:38">
      <c r="F101" s="17"/>
      <c r="G101" s="17"/>
      <c r="H101" s="17"/>
      <c r="AL101" s="17"/>
    </row>
    <row r="102" spans="1:38">
      <c r="F102" s="17"/>
      <c r="G102" s="17"/>
      <c r="H102" s="17"/>
      <c r="AL102" s="17"/>
    </row>
    <row r="103" spans="1:38">
      <c r="F103" s="17"/>
      <c r="G103" s="17"/>
      <c r="H103" s="17"/>
      <c r="AL103" s="17"/>
    </row>
    <row r="104" spans="1:38">
      <c r="F104" s="17"/>
      <c r="G104" s="17"/>
      <c r="H104" s="17"/>
      <c r="AL104" s="17"/>
    </row>
  </sheetData>
  <mergeCells count="808">
    <mergeCell ref="G64:G66"/>
    <mergeCell ref="G67:G70"/>
    <mergeCell ref="G71:G74"/>
    <mergeCell ref="G75:G78"/>
    <mergeCell ref="G79:G82"/>
    <mergeCell ref="G83:G85"/>
    <mergeCell ref="G13:G15"/>
    <mergeCell ref="G16:G18"/>
    <mergeCell ref="G19:G21"/>
    <mergeCell ref="G22:G25"/>
    <mergeCell ref="G26:G28"/>
    <mergeCell ref="G29:G32"/>
    <mergeCell ref="G33:G36"/>
    <mergeCell ref="G37:G40"/>
    <mergeCell ref="G41:G44"/>
    <mergeCell ref="AM57:AM60"/>
    <mergeCell ref="AN57:AN60"/>
    <mergeCell ref="AO57:AO60"/>
    <mergeCell ref="AP57:AP60"/>
    <mergeCell ref="AQ57:AQ60"/>
    <mergeCell ref="AR57:AR60"/>
    <mergeCell ref="AS57:AS60"/>
    <mergeCell ref="AT57:AT60"/>
    <mergeCell ref="AU57:AU60"/>
    <mergeCell ref="AU45:AU48"/>
    <mergeCell ref="AM49:AM52"/>
    <mergeCell ref="AN49:AN52"/>
    <mergeCell ref="AO49:AO52"/>
    <mergeCell ref="AP49:AP52"/>
    <mergeCell ref="AQ49:AQ52"/>
    <mergeCell ref="AR49:AR52"/>
    <mergeCell ref="AS49:AS52"/>
    <mergeCell ref="AT49:AT52"/>
    <mergeCell ref="AU49:AU52"/>
    <mergeCell ref="AM45:AM48"/>
    <mergeCell ref="AN45:AN48"/>
    <mergeCell ref="AO45:AO48"/>
    <mergeCell ref="AP45:AP48"/>
    <mergeCell ref="AQ45:AQ48"/>
    <mergeCell ref="AR45:AR48"/>
    <mergeCell ref="AS45:AS48"/>
    <mergeCell ref="AT45:AT48"/>
    <mergeCell ref="AU37:AU40"/>
    <mergeCell ref="AM41:AM44"/>
    <mergeCell ref="AN41:AN44"/>
    <mergeCell ref="AO41:AO44"/>
    <mergeCell ref="AP41:AP44"/>
    <mergeCell ref="AQ41:AQ44"/>
    <mergeCell ref="AR41:AR44"/>
    <mergeCell ref="AS41:AS44"/>
    <mergeCell ref="AT41:AT44"/>
    <mergeCell ref="AU41:AU44"/>
    <mergeCell ref="AM37:AM40"/>
    <mergeCell ref="AN37:AN40"/>
    <mergeCell ref="AO37:AO40"/>
    <mergeCell ref="AP37:AP40"/>
    <mergeCell ref="AQ37:AQ40"/>
    <mergeCell ref="AR37:AR40"/>
    <mergeCell ref="AS37:AS40"/>
    <mergeCell ref="AT37:AT40"/>
    <mergeCell ref="AU29:AU32"/>
    <mergeCell ref="AM33:AM36"/>
    <mergeCell ref="AN33:AN36"/>
    <mergeCell ref="AO33:AO36"/>
    <mergeCell ref="AP33:AP36"/>
    <mergeCell ref="AQ33:AQ36"/>
    <mergeCell ref="AR33:AR36"/>
    <mergeCell ref="AS33:AS36"/>
    <mergeCell ref="AT33:AT36"/>
    <mergeCell ref="AU33:AU36"/>
    <mergeCell ref="AM29:AM32"/>
    <mergeCell ref="AN29:AN32"/>
    <mergeCell ref="AO29:AO32"/>
    <mergeCell ref="AP29:AP32"/>
    <mergeCell ref="AQ29:AQ32"/>
    <mergeCell ref="AR29:AR32"/>
    <mergeCell ref="AS29:AS32"/>
    <mergeCell ref="AT29:AT32"/>
    <mergeCell ref="AM26:AM28"/>
    <mergeCell ref="AN26:AN28"/>
    <mergeCell ref="AO26:AO28"/>
    <mergeCell ref="AP26:AP28"/>
    <mergeCell ref="AQ26:AQ28"/>
    <mergeCell ref="AR26:AR28"/>
    <mergeCell ref="AS26:AS28"/>
    <mergeCell ref="AT26:AT28"/>
    <mergeCell ref="AU26:AU28"/>
    <mergeCell ref="AM83:AM85"/>
    <mergeCell ref="AN83:AN85"/>
    <mergeCell ref="AO83:AO85"/>
    <mergeCell ref="AP83:AP85"/>
    <mergeCell ref="AQ83:AQ85"/>
    <mergeCell ref="AR83:AR85"/>
    <mergeCell ref="AS83:AS85"/>
    <mergeCell ref="AT83:AT85"/>
    <mergeCell ref="AU83:AU85"/>
    <mergeCell ref="AN75:AN78"/>
    <mergeCell ref="AO75:AO78"/>
    <mergeCell ref="AP75:AP78"/>
    <mergeCell ref="AQ75:AQ78"/>
    <mergeCell ref="AR75:AR78"/>
    <mergeCell ref="AS75:AS78"/>
    <mergeCell ref="AT75:AT78"/>
    <mergeCell ref="AU75:AU78"/>
    <mergeCell ref="AM79:AM82"/>
    <mergeCell ref="AN79:AN82"/>
    <mergeCell ref="AO79:AO82"/>
    <mergeCell ref="AP79:AP82"/>
    <mergeCell ref="AQ79:AQ82"/>
    <mergeCell ref="AR79:AR82"/>
    <mergeCell ref="AS79:AS82"/>
    <mergeCell ref="AT79:AT82"/>
    <mergeCell ref="AU79:AU82"/>
    <mergeCell ref="AO67:AO70"/>
    <mergeCell ref="AP67:AP70"/>
    <mergeCell ref="AQ67:AQ70"/>
    <mergeCell ref="AR67:AR70"/>
    <mergeCell ref="AS67:AS70"/>
    <mergeCell ref="AT67:AT70"/>
    <mergeCell ref="AU67:AU70"/>
    <mergeCell ref="AM71:AM74"/>
    <mergeCell ref="AN71:AN74"/>
    <mergeCell ref="AO71:AO74"/>
    <mergeCell ref="AP71:AP74"/>
    <mergeCell ref="AQ71:AQ74"/>
    <mergeCell ref="AR71:AR74"/>
    <mergeCell ref="AS71:AS74"/>
    <mergeCell ref="AT71:AT74"/>
    <mergeCell ref="AU71:AU74"/>
    <mergeCell ref="AU61:AU63"/>
    <mergeCell ref="AM64:AM66"/>
    <mergeCell ref="AN64:AN66"/>
    <mergeCell ref="AO64:AO66"/>
    <mergeCell ref="AP64:AP66"/>
    <mergeCell ref="AQ64:AQ66"/>
    <mergeCell ref="AR64:AR66"/>
    <mergeCell ref="AS64:AS66"/>
    <mergeCell ref="AT64:AT66"/>
    <mergeCell ref="AU64:AU66"/>
    <mergeCell ref="AO13:AO15"/>
    <mergeCell ref="AP13:AP15"/>
    <mergeCell ref="AQ13:AQ15"/>
    <mergeCell ref="AR13:AR15"/>
    <mergeCell ref="AS13:AS15"/>
    <mergeCell ref="AT13:AT15"/>
    <mergeCell ref="AU13:AU15"/>
    <mergeCell ref="AM22:AM25"/>
    <mergeCell ref="AN22:AN25"/>
    <mergeCell ref="AO22:AO25"/>
    <mergeCell ref="AP22:AP25"/>
    <mergeCell ref="AQ22:AQ25"/>
    <mergeCell ref="AR22:AR25"/>
    <mergeCell ref="AS22:AS25"/>
    <mergeCell ref="AT22:AT25"/>
    <mergeCell ref="AO19:AO21"/>
    <mergeCell ref="AP19:AP21"/>
    <mergeCell ref="AQ19:AQ21"/>
    <mergeCell ref="AR19:AR21"/>
    <mergeCell ref="AS19:AS21"/>
    <mergeCell ref="AT19:AT21"/>
    <mergeCell ref="AO16:AO18"/>
    <mergeCell ref="AP16:AP18"/>
    <mergeCell ref="AQ16:AQ18"/>
    <mergeCell ref="AR16:AR18"/>
    <mergeCell ref="AS16:AS18"/>
    <mergeCell ref="AT16:AT18"/>
    <mergeCell ref="AU16:AU18"/>
    <mergeCell ref="AU19:AU21"/>
    <mergeCell ref="AU22:AU25"/>
    <mergeCell ref="AL61:AL63"/>
    <mergeCell ref="AL64:AL66"/>
    <mergeCell ref="AL67:AL70"/>
    <mergeCell ref="AN53:AN56"/>
    <mergeCell ref="AO53:AO56"/>
    <mergeCell ref="AP53:AP56"/>
    <mergeCell ref="AQ53:AQ56"/>
    <mergeCell ref="AR53:AR56"/>
    <mergeCell ref="AS53:AS56"/>
    <mergeCell ref="AT53:AT56"/>
    <mergeCell ref="AU53:AU56"/>
    <mergeCell ref="AN61:AN63"/>
    <mergeCell ref="AO61:AO63"/>
    <mergeCell ref="AP61:AP63"/>
    <mergeCell ref="AQ61:AQ63"/>
    <mergeCell ref="AR61:AR63"/>
    <mergeCell ref="AS61:AS63"/>
    <mergeCell ref="AT61:AT63"/>
    <mergeCell ref="AL71:AL74"/>
    <mergeCell ref="AL75:AL78"/>
    <mergeCell ref="AL79:AL82"/>
    <mergeCell ref="AL83:AL85"/>
    <mergeCell ref="AM13:AM15"/>
    <mergeCell ref="AN13:AN15"/>
    <mergeCell ref="AM19:AM21"/>
    <mergeCell ref="AN19:AN21"/>
    <mergeCell ref="AM61:AM63"/>
    <mergeCell ref="AL26:AL28"/>
    <mergeCell ref="AL29:AL32"/>
    <mergeCell ref="AL33:AL36"/>
    <mergeCell ref="AL37:AL40"/>
    <mergeCell ref="AL41:AL44"/>
    <mergeCell ref="AL45:AL48"/>
    <mergeCell ref="AL49:AL52"/>
    <mergeCell ref="AL53:AL56"/>
    <mergeCell ref="AL57:AL60"/>
    <mergeCell ref="AM16:AM18"/>
    <mergeCell ref="AN16:AN18"/>
    <mergeCell ref="AM53:AM56"/>
    <mergeCell ref="AM67:AM70"/>
    <mergeCell ref="AN67:AN70"/>
    <mergeCell ref="AM75:AM78"/>
    <mergeCell ref="W11:AI11"/>
    <mergeCell ref="AL13:AL15"/>
    <mergeCell ref="AL16:AL18"/>
    <mergeCell ref="AL19:AL21"/>
    <mergeCell ref="AL22:AL25"/>
    <mergeCell ref="AF19:AF21"/>
    <mergeCell ref="AA19:AA21"/>
    <mergeCell ref="W20:W21"/>
    <mergeCell ref="X20:X21"/>
    <mergeCell ref="Y20:Y21"/>
    <mergeCell ref="AI16:AI18"/>
    <mergeCell ref="AC16:AC18"/>
    <mergeCell ref="AD16:AD18"/>
    <mergeCell ref="AE16:AE18"/>
    <mergeCell ref="AF16:AF18"/>
    <mergeCell ref="AG16:AG18"/>
    <mergeCell ref="AH16:AH18"/>
    <mergeCell ref="AB16:AB18"/>
    <mergeCell ref="AD13:AD15"/>
    <mergeCell ref="AE13:AE15"/>
    <mergeCell ref="AF13:AF15"/>
    <mergeCell ref="AG13:AG15"/>
    <mergeCell ref="AH13:AH15"/>
    <mergeCell ref="AI13:AI15"/>
    <mergeCell ref="F16:F18"/>
    <mergeCell ref="A13:A15"/>
    <mergeCell ref="B13:B15"/>
    <mergeCell ref="C13:C15"/>
    <mergeCell ref="D13:D15"/>
    <mergeCell ref="E13:E15"/>
    <mergeCell ref="F13:F15"/>
    <mergeCell ref="B16:B18"/>
    <mergeCell ref="A16:A18"/>
    <mergeCell ref="C16:C18"/>
    <mergeCell ref="D16:D18"/>
    <mergeCell ref="E16:E18"/>
    <mergeCell ref="I11:U11"/>
    <mergeCell ref="M16:M18"/>
    <mergeCell ref="N16:N18"/>
    <mergeCell ref="O16:O18"/>
    <mergeCell ref="P16:P18"/>
    <mergeCell ref="Q16:Q18"/>
    <mergeCell ref="R16:R18"/>
    <mergeCell ref="N13:N15"/>
    <mergeCell ref="R13:R15"/>
    <mergeCell ref="O13:O15"/>
    <mergeCell ref="P13:P15"/>
    <mergeCell ref="Q13:Q15"/>
    <mergeCell ref="AA16:AA18"/>
    <mergeCell ref="S13:S15"/>
    <mergeCell ref="T13:T15"/>
    <mergeCell ref="U13:U15"/>
    <mergeCell ref="S16:S18"/>
    <mergeCell ref="T16:T18"/>
    <mergeCell ref="U16:U18"/>
    <mergeCell ref="F41:F44"/>
    <mergeCell ref="I43:I44"/>
    <mergeCell ref="J43:J44"/>
    <mergeCell ref="L43:L44"/>
    <mergeCell ref="M41:M44"/>
    <mergeCell ref="N41:N44"/>
    <mergeCell ref="O41:O44"/>
    <mergeCell ref="P41:P44"/>
    <mergeCell ref="R22:R25"/>
    <mergeCell ref="S22:S25"/>
    <mergeCell ref="T22:T25"/>
    <mergeCell ref="U22:U25"/>
    <mergeCell ref="S26:S28"/>
    <mergeCell ref="T26:T28"/>
    <mergeCell ref="U33:U36"/>
    <mergeCell ref="S37:S40"/>
    <mergeCell ref="T37:T40"/>
    <mergeCell ref="A41:A44"/>
    <mergeCell ref="B41:B44"/>
    <mergeCell ref="C41:C44"/>
    <mergeCell ref="D41:D44"/>
    <mergeCell ref="E41:E44"/>
    <mergeCell ref="AJ41:AJ44"/>
    <mergeCell ref="AA41:AA44"/>
    <mergeCell ref="AB41:AB44"/>
    <mergeCell ref="AC41:AC44"/>
    <mergeCell ref="AD41:AD44"/>
    <mergeCell ref="AE41:AE44"/>
    <mergeCell ref="Q41:Q44"/>
    <mergeCell ref="R41:R44"/>
    <mergeCell ref="S41:S44"/>
    <mergeCell ref="U37:U40"/>
    <mergeCell ref="AF22:AF25"/>
    <mergeCell ref="AG22:AG25"/>
    <mergeCell ref="AH22:AH25"/>
    <mergeCell ref="AI22:AI25"/>
    <mergeCell ref="AF26:AF28"/>
    <mergeCell ref="AF41:AF44"/>
    <mergeCell ref="AG41:AG44"/>
    <mergeCell ref="AH26:AH28"/>
    <mergeCell ref="AI26:AI28"/>
    <mergeCell ref="AH29:AH32"/>
    <mergeCell ref="AI29:AI32"/>
    <mergeCell ref="AH41:AH44"/>
    <mergeCell ref="AI41:AI44"/>
    <mergeCell ref="AH33:AH36"/>
    <mergeCell ref="AI33:AI36"/>
    <mergeCell ref="AE33:AE36"/>
    <mergeCell ref="AH37:AH40"/>
    <mergeCell ref="AI37:AI40"/>
    <mergeCell ref="AG37:AG40"/>
    <mergeCell ref="AF33:AF36"/>
    <mergeCell ref="AG33:AG36"/>
    <mergeCell ref="AC37:AC40"/>
    <mergeCell ref="AD37:AD40"/>
    <mergeCell ref="F53:F56"/>
    <mergeCell ref="M53:M56"/>
    <mergeCell ref="N53:N56"/>
    <mergeCell ref="O53:O56"/>
    <mergeCell ref="A53:A56"/>
    <mergeCell ref="B53:B56"/>
    <mergeCell ref="C53:C56"/>
    <mergeCell ref="D53:D56"/>
    <mergeCell ref="E53:E56"/>
    <mergeCell ref="G53:G56"/>
    <mergeCell ref="E79:E82"/>
    <mergeCell ref="D79:D82"/>
    <mergeCell ref="C79:C82"/>
    <mergeCell ref="B79:B82"/>
    <mergeCell ref="A79:A82"/>
    <mergeCell ref="A57:A60"/>
    <mergeCell ref="B57:B60"/>
    <mergeCell ref="C57:C60"/>
    <mergeCell ref="D57:D60"/>
    <mergeCell ref="E57:E60"/>
    <mergeCell ref="A61:A63"/>
    <mergeCell ref="B61:B63"/>
    <mergeCell ref="C61:C63"/>
    <mergeCell ref="D61:D63"/>
    <mergeCell ref="E61:E63"/>
    <mergeCell ref="B71:B74"/>
    <mergeCell ref="C71:C74"/>
    <mergeCell ref="D71:D74"/>
    <mergeCell ref="A71:A74"/>
    <mergeCell ref="E71:E74"/>
    <mergeCell ref="B75:B78"/>
    <mergeCell ref="C75:C78"/>
    <mergeCell ref="A75:A78"/>
    <mergeCell ref="D75:D78"/>
    <mergeCell ref="AI53:AI56"/>
    <mergeCell ref="I80:I82"/>
    <mergeCell ref="J80:J82"/>
    <mergeCell ref="L80:L82"/>
    <mergeCell ref="F79:F82"/>
    <mergeCell ref="M49:M52"/>
    <mergeCell ref="N49:N52"/>
    <mergeCell ref="O49:O52"/>
    <mergeCell ref="P53:P56"/>
    <mergeCell ref="L49:L50"/>
    <mergeCell ref="L51:L52"/>
    <mergeCell ref="J62:J63"/>
    <mergeCell ref="L62:L63"/>
    <mergeCell ref="I62:I63"/>
    <mergeCell ref="F61:F63"/>
    <mergeCell ref="M61:M63"/>
    <mergeCell ref="N61:N63"/>
    <mergeCell ref="O61:O63"/>
    <mergeCell ref="P61:P63"/>
    <mergeCell ref="F64:F66"/>
    <mergeCell ref="P49:P52"/>
    <mergeCell ref="F71:F74"/>
    <mergeCell ref="P75:P78"/>
    <mergeCell ref="K49:K50"/>
    <mergeCell ref="R19:R21"/>
    <mergeCell ref="S19:S21"/>
    <mergeCell ref="U19:U21"/>
    <mergeCell ref="AI79:AI82"/>
    <mergeCell ref="M13:M15"/>
    <mergeCell ref="AA13:AA15"/>
    <mergeCell ref="AB13:AB15"/>
    <mergeCell ref="AC13:AC15"/>
    <mergeCell ref="AA79:AA82"/>
    <mergeCell ref="AB79:AB82"/>
    <mergeCell ref="AC79:AC82"/>
    <mergeCell ref="AD79:AD82"/>
    <mergeCell ref="AE79:AE82"/>
    <mergeCell ref="Q79:Q82"/>
    <mergeCell ref="R79:R82"/>
    <mergeCell ref="S79:S82"/>
    <mergeCell ref="T79:T82"/>
    <mergeCell ref="U79:U82"/>
    <mergeCell ref="M79:M82"/>
    <mergeCell ref="N79:N82"/>
    <mergeCell ref="O79:O82"/>
    <mergeCell ref="P79:P82"/>
    <mergeCell ref="AE53:AE56"/>
    <mergeCell ref="AF53:AF56"/>
    <mergeCell ref="C19:C21"/>
    <mergeCell ref="D19:D21"/>
    <mergeCell ref="E19:E21"/>
    <mergeCell ref="F19:F21"/>
    <mergeCell ref="M19:M21"/>
    <mergeCell ref="N19:N21"/>
    <mergeCell ref="O19:O21"/>
    <mergeCell ref="P19:P21"/>
    <mergeCell ref="Q19:Q21"/>
    <mergeCell ref="AG19:AG21"/>
    <mergeCell ref="AH19:AH21"/>
    <mergeCell ref="AI19:AI21"/>
    <mergeCell ref="Z20:Z21"/>
    <mergeCell ref="A22:A25"/>
    <mergeCell ref="B22:B25"/>
    <mergeCell ref="C22:C25"/>
    <mergeCell ref="D22:D25"/>
    <mergeCell ref="E22:E25"/>
    <mergeCell ref="F22:F25"/>
    <mergeCell ref="I22:I23"/>
    <mergeCell ref="I24:I25"/>
    <mergeCell ref="J22:J23"/>
    <mergeCell ref="J24:J25"/>
    <mergeCell ref="L22:L23"/>
    <mergeCell ref="L24:L25"/>
    <mergeCell ref="AB19:AB21"/>
    <mergeCell ref="AC19:AC21"/>
    <mergeCell ref="AD19:AD21"/>
    <mergeCell ref="AE19:AE21"/>
    <mergeCell ref="T19:T21"/>
    <mergeCell ref="V20:V21"/>
    <mergeCell ref="A19:A21"/>
    <mergeCell ref="B19:B21"/>
    <mergeCell ref="A83:A85"/>
    <mergeCell ref="B83:B85"/>
    <mergeCell ref="C83:C85"/>
    <mergeCell ref="D83:D85"/>
    <mergeCell ref="E83:E85"/>
    <mergeCell ref="F83:F85"/>
    <mergeCell ref="N83:N85"/>
    <mergeCell ref="O83:O85"/>
    <mergeCell ref="P83:P85"/>
    <mergeCell ref="Q83:Q85"/>
    <mergeCell ref="AA22:AA25"/>
    <mergeCell ref="AB22:AB25"/>
    <mergeCell ref="AC22:AC25"/>
    <mergeCell ref="AD22:AD25"/>
    <mergeCell ref="AE22:AE25"/>
    <mergeCell ref="M22:M25"/>
    <mergeCell ref="N22:N25"/>
    <mergeCell ref="O22:O25"/>
    <mergeCell ref="P22:P25"/>
    <mergeCell ref="Q22:Q25"/>
    <mergeCell ref="U26:U28"/>
    <mergeCell ref="W27:W28"/>
    <mergeCell ref="X27:X28"/>
    <mergeCell ref="Z27:Z28"/>
    <mergeCell ref="AA26:AA28"/>
    <mergeCell ref="AE26:AE28"/>
    <mergeCell ref="P29:P32"/>
    <mergeCell ref="Q29:Q32"/>
    <mergeCell ref="R29:R32"/>
    <mergeCell ref="S45:S48"/>
    <mergeCell ref="T45:T48"/>
    <mergeCell ref="U45:U48"/>
    <mergeCell ref="N45:N48"/>
    <mergeCell ref="AI83:AI85"/>
    <mergeCell ref="A26:A28"/>
    <mergeCell ref="B26:B28"/>
    <mergeCell ref="C26:C28"/>
    <mergeCell ref="D26:D28"/>
    <mergeCell ref="E26:E28"/>
    <mergeCell ref="F26:F28"/>
    <mergeCell ref="M26:M28"/>
    <mergeCell ref="N26:N28"/>
    <mergeCell ref="O26:O28"/>
    <mergeCell ref="P26:P28"/>
    <mergeCell ref="Q26:Q28"/>
    <mergeCell ref="R26:R28"/>
    <mergeCell ref="AA83:AA85"/>
    <mergeCell ref="AB83:AB85"/>
    <mergeCell ref="AC83:AC85"/>
    <mergeCell ref="AD83:AD85"/>
    <mergeCell ref="AE83:AE85"/>
    <mergeCell ref="R83:R85"/>
    <mergeCell ref="S83:S85"/>
    <mergeCell ref="T83:T85"/>
    <mergeCell ref="U83:U85"/>
    <mergeCell ref="M83:M85"/>
    <mergeCell ref="AF79:AF82"/>
    <mergeCell ref="AF83:AF85"/>
    <mergeCell ref="AG83:AG85"/>
    <mergeCell ref="AH83:AH85"/>
    <mergeCell ref="AG79:AG82"/>
    <mergeCell ref="AH79:AH82"/>
    <mergeCell ref="U53:U56"/>
    <mergeCell ref="W55:W56"/>
    <mergeCell ref="X55:X56"/>
    <mergeCell ref="Z55:Z56"/>
    <mergeCell ref="AA53:AA56"/>
    <mergeCell ref="AB53:AB56"/>
    <mergeCell ref="AC53:AC56"/>
    <mergeCell ref="AD53:AD56"/>
    <mergeCell ref="AH67:AH70"/>
    <mergeCell ref="Y55:Y56"/>
    <mergeCell ref="Y73:Y74"/>
    <mergeCell ref="AF64:AF66"/>
    <mergeCell ref="V73:V74"/>
    <mergeCell ref="V55:V56"/>
    <mergeCell ref="AC71:AC74"/>
    <mergeCell ref="AD71:AD74"/>
    <mergeCell ref="AE71:AE74"/>
    <mergeCell ref="AG53:AG56"/>
    <mergeCell ref="AH53:AH56"/>
    <mergeCell ref="A29:A32"/>
    <mergeCell ref="B29:B32"/>
    <mergeCell ref="C29:C32"/>
    <mergeCell ref="D29:D32"/>
    <mergeCell ref="E29:E32"/>
    <mergeCell ref="F29:F32"/>
    <mergeCell ref="I29:I30"/>
    <mergeCell ref="I31:I32"/>
    <mergeCell ref="J29:J30"/>
    <mergeCell ref="J31:J32"/>
    <mergeCell ref="AB26:AB28"/>
    <mergeCell ref="AC26:AC28"/>
    <mergeCell ref="AD26:AD28"/>
    <mergeCell ref="Y27:Y28"/>
    <mergeCell ref="AG26:AG28"/>
    <mergeCell ref="K31:K32"/>
    <mergeCell ref="V27:V28"/>
    <mergeCell ref="AE29:AE32"/>
    <mergeCell ref="S29:S32"/>
    <mergeCell ref="AF29:AF32"/>
    <mergeCell ref="AG29:AG32"/>
    <mergeCell ref="C33:C36"/>
    <mergeCell ref="D33:D36"/>
    <mergeCell ref="E33:E36"/>
    <mergeCell ref="F33:F36"/>
    <mergeCell ref="I33:I34"/>
    <mergeCell ref="I35:I36"/>
    <mergeCell ref="J33:J34"/>
    <mergeCell ref="J35:J36"/>
    <mergeCell ref="R33:R36"/>
    <mergeCell ref="N33:N36"/>
    <mergeCell ref="O33:O36"/>
    <mergeCell ref="P33:P36"/>
    <mergeCell ref="Q33:Q36"/>
    <mergeCell ref="AA29:AA32"/>
    <mergeCell ref="AB29:AB32"/>
    <mergeCell ref="AC29:AC32"/>
    <mergeCell ref="AD29:AD32"/>
    <mergeCell ref="A37:A40"/>
    <mergeCell ref="B37:B40"/>
    <mergeCell ref="C37:C40"/>
    <mergeCell ref="D37:D40"/>
    <mergeCell ref="E37:E40"/>
    <mergeCell ref="F37:F40"/>
    <mergeCell ref="I37:I38"/>
    <mergeCell ref="I39:I40"/>
    <mergeCell ref="J37:J38"/>
    <mergeCell ref="J39:J40"/>
    <mergeCell ref="L37:L38"/>
    <mergeCell ref="L39:L40"/>
    <mergeCell ref="M37:M40"/>
    <mergeCell ref="AB33:AB36"/>
    <mergeCell ref="AC33:AC36"/>
    <mergeCell ref="AD33:AD36"/>
    <mergeCell ref="AA33:AA36"/>
    <mergeCell ref="M33:M36"/>
    <mergeCell ref="A33:A36"/>
    <mergeCell ref="B33:B36"/>
    <mergeCell ref="A45:A48"/>
    <mergeCell ref="B45:B48"/>
    <mergeCell ref="C45:C48"/>
    <mergeCell ref="D45:D48"/>
    <mergeCell ref="E45:E48"/>
    <mergeCell ref="F45:F48"/>
    <mergeCell ref="I45:I46"/>
    <mergeCell ref="I47:I48"/>
    <mergeCell ref="M45:M48"/>
    <mergeCell ref="J47:J48"/>
    <mergeCell ref="L47:L48"/>
    <mergeCell ref="J45:J46"/>
    <mergeCell ref="L45:L46"/>
    <mergeCell ref="K45:K46"/>
    <mergeCell ref="K47:K48"/>
    <mergeCell ref="G45:G48"/>
    <mergeCell ref="AE37:AE40"/>
    <mergeCell ref="AF37:AF40"/>
    <mergeCell ref="AA45:AA48"/>
    <mergeCell ref="AB45:AB48"/>
    <mergeCell ref="AC45:AC48"/>
    <mergeCell ref="AD45:AD48"/>
    <mergeCell ref="AA37:AA40"/>
    <mergeCell ref="AB37:AB40"/>
    <mergeCell ref="A49:A52"/>
    <mergeCell ref="B49:B52"/>
    <mergeCell ref="C49:C52"/>
    <mergeCell ref="D49:D52"/>
    <mergeCell ref="E49:E52"/>
    <mergeCell ref="F49:F52"/>
    <mergeCell ref="I49:I50"/>
    <mergeCell ref="I51:I52"/>
    <mergeCell ref="J49:J50"/>
    <mergeCell ref="J51:J52"/>
    <mergeCell ref="G49:G52"/>
    <mergeCell ref="N37:N40"/>
    <mergeCell ref="O37:O40"/>
    <mergeCell ref="P37:P40"/>
    <mergeCell ref="Q37:Q40"/>
    <mergeCell ref="R37:R40"/>
    <mergeCell ref="AH45:AH48"/>
    <mergeCell ref="AI45:AI48"/>
    <mergeCell ref="AE49:AE52"/>
    <mergeCell ref="AF49:AF52"/>
    <mergeCell ref="AG49:AG52"/>
    <mergeCell ref="AH49:AH52"/>
    <mergeCell ref="AI49:AI52"/>
    <mergeCell ref="AE45:AE48"/>
    <mergeCell ref="Q49:Q52"/>
    <mergeCell ref="R49:R52"/>
    <mergeCell ref="S49:S52"/>
    <mergeCell ref="T49:T52"/>
    <mergeCell ref="U49:U52"/>
    <mergeCell ref="AA49:AA52"/>
    <mergeCell ref="AB49:AB52"/>
    <mergeCell ref="AC49:AC52"/>
    <mergeCell ref="AD49:AD52"/>
    <mergeCell ref="AF45:AF48"/>
    <mergeCell ref="AG45:AG48"/>
    <mergeCell ref="Q45:Q48"/>
    <mergeCell ref="R45:R48"/>
    <mergeCell ref="AI57:AI60"/>
    <mergeCell ref="W59:W60"/>
    <mergeCell ref="X59:X60"/>
    <mergeCell ref="Z59:Z60"/>
    <mergeCell ref="AA57:AA60"/>
    <mergeCell ref="AB57:AB60"/>
    <mergeCell ref="AC57:AC60"/>
    <mergeCell ref="AD57:AD60"/>
    <mergeCell ref="AE57:AE60"/>
    <mergeCell ref="F57:F60"/>
    <mergeCell ref="M57:M60"/>
    <mergeCell ref="N57:N60"/>
    <mergeCell ref="O57:O60"/>
    <mergeCell ref="P57:P60"/>
    <mergeCell ref="K62:K63"/>
    <mergeCell ref="AF57:AF60"/>
    <mergeCell ref="AG57:AG60"/>
    <mergeCell ref="AH57:AH60"/>
    <mergeCell ref="AH61:AH63"/>
    <mergeCell ref="Y59:Y60"/>
    <mergeCell ref="AF61:AF63"/>
    <mergeCell ref="AG61:AG63"/>
    <mergeCell ref="AA61:AA63"/>
    <mergeCell ref="AB61:AB63"/>
    <mergeCell ref="AC61:AC63"/>
    <mergeCell ref="AD61:AD63"/>
    <mergeCell ref="V59:V60"/>
    <mergeCell ref="G57:G60"/>
    <mergeCell ref="G61:G63"/>
    <mergeCell ref="T61:T63"/>
    <mergeCell ref="U61:U63"/>
    <mergeCell ref="Q57:Q60"/>
    <mergeCell ref="R57:R60"/>
    <mergeCell ref="AI61:AI63"/>
    <mergeCell ref="AG64:AG66"/>
    <mergeCell ref="AH64:AH66"/>
    <mergeCell ref="AI64:AI66"/>
    <mergeCell ref="I65:I66"/>
    <mergeCell ref="M64:M66"/>
    <mergeCell ref="N64:N66"/>
    <mergeCell ref="O64:O66"/>
    <mergeCell ref="P64:P66"/>
    <mergeCell ref="J65:J66"/>
    <mergeCell ref="L65:L66"/>
    <mergeCell ref="AA64:AA66"/>
    <mergeCell ref="AB64:AB66"/>
    <mergeCell ref="AC64:AC66"/>
    <mergeCell ref="AD64:AD66"/>
    <mergeCell ref="AE64:AE66"/>
    <mergeCell ref="Q64:Q66"/>
    <mergeCell ref="R64:R66"/>
    <mergeCell ref="S64:S66"/>
    <mergeCell ref="T64:T66"/>
    <mergeCell ref="Q61:Q63"/>
    <mergeCell ref="R61:R63"/>
    <mergeCell ref="S61:S63"/>
    <mergeCell ref="AE61:AE63"/>
    <mergeCell ref="A64:A66"/>
    <mergeCell ref="B64:B66"/>
    <mergeCell ref="C64:C66"/>
    <mergeCell ref="D64:D66"/>
    <mergeCell ref="E64:E66"/>
    <mergeCell ref="AA67:AA70"/>
    <mergeCell ref="AB67:AB70"/>
    <mergeCell ref="N67:N70"/>
    <mergeCell ref="O67:O70"/>
    <mergeCell ref="P67:P70"/>
    <mergeCell ref="Q67:Q70"/>
    <mergeCell ref="R67:R70"/>
    <mergeCell ref="E67:E70"/>
    <mergeCell ref="F67:F70"/>
    <mergeCell ref="M67:M70"/>
    <mergeCell ref="U64:U66"/>
    <mergeCell ref="A67:A70"/>
    <mergeCell ref="B67:B70"/>
    <mergeCell ref="C67:C70"/>
    <mergeCell ref="D67:D70"/>
    <mergeCell ref="S67:S70"/>
    <mergeCell ref="T67:T70"/>
    <mergeCell ref="U67:U70"/>
    <mergeCell ref="K65:K66"/>
    <mergeCell ref="AI67:AI70"/>
    <mergeCell ref="M71:M74"/>
    <mergeCell ref="N71:N74"/>
    <mergeCell ref="O71:O74"/>
    <mergeCell ref="P71:P74"/>
    <mergeCell ref="Q71:Q74"/>
    <mergeCell ref="R71:R74"/>
    <mergeCell ref="S71:S74"/>
    <mergeCell ref="T71:T74"/>
    <mergeCell ref="U71:U74"/>
    <mergeCell ref="W73:W74"/>
    <mergeCell ref="X73:X74"/>
    <mergeCell ref="Z73:Z74"/>
    <mergeCell ref="AA71:AA74"/>
    <mergeCell ref="AB71:AB74"/>
    <mergeCell ref="AC67:AC70"/>
    <mergeCell ref="AD67:AD70"/>
    <mergeCell ref="AE67:AE70"/>
    <mergeCell ref="AF67:AF70"/>
    <mergeCell ref="AG67:AG70"/>
    <mergeCell ref="AH71:AH74"/>
    <mergeCell ref="AI71:AI74"/>
    <mergeCell ref="AG71:AG74"/>
    <mergeCell ref="AF71:AF74"/>
    <mergeCell ref="E75:E78"/>
    <mergeCell ref="F75:F78"/>
    <mergeCell ref="M75:M78"/>
    <mergeCell ref="N75:N78"/>
    <mergeCell ref="O75:O78"/>
    <mergeCell ref="AH75:AH78"/>
    <mergeCell ref="AI75:AI78"/>
    <mergeCell ref="U75:U78"/>
    <mergeCell ref="AA75:AA78"/>
    <mergeCell ref="AB75:AB78"/>
    <mergeCell ref="AC75:AC78"/>
    <mergeCell ref="AD75:AD78"/>
    <mergeCell ref="Q75:Q78"/>
    <mergeCell ref="R75:R78"/>
    <mergeCell ref="S75:S78"/>
    <mergeCell ref="T75:T78"/>
    <mergeCell ref="AE75:AE78"/>
    <mergeCell ref="AF75:AF78"/>
    <mergeCell ref="AG75:AG78"/>
    <mergeCell ref="K24:K25"/>
    <mergeCell ref="K29:K30"/>
    <mergeCell ref="K33:K34"/>
    <mergeCell ref="O45:O48"/>
    <mergeCell ref="P45:P48"/>
    <mergeCell ref="T41:T44"/>
    <mergeCell ref="U41:U44"/>
    <mergeCell ref="Q53:Q56"/>
    <mergeCell ref="R53:R56"/>
    <mergeCell ref="S53:S56"/>
    <mergeCell ref="T53:T56"/>
    <mergeCell ref="K43:K44"/>
    <mergeCell ref="L33:L34"/>
    <mergeCell ref="L35:L36"/>
    <mergeCell ref="S33:S36"/>
    <mergeCell ref="T33:T36"/>
    <mergeCell ref="T29:T32"/>
    <mergeCell ref="U29:U32"/>
    <mergeCell ref="N29:N32"/>
    <mergeCell ref="O29:O32"/>
    <mergeCell ref="L29:L30"/>
    <mergeCell ref="L31:L32"/>
    <mergeCell ref="M29:M32"/>
    <mergeCell ref="K51:K52"/>
    <mergeCell ref="K35:K36"/>
    <mergeCell ref="K37:K38"/>
    <mergeCell ref="K39:K40"/>
    <mergeCell ref="S57:S60"/>
    <mergeCell ref="T57:T60"/>
    <mergeCell ref="U57:U60"/>
    <mergeCell ref="K80:K82"/>
    <mergeCell ref="H22:H23"/>
    <mergeCell ref="H24:H25"/>
    <mergeCell ref="H29:H30"/>
    <mergeCell ref="H31:H32"/>
    <mergeCell ref="H33:H34"/>
    <mergeCell ref="H35:H36"/>
    <mergeCell ref="H37:H38"/>
    <mergeCell ref="H39:H40"/>
    <mergeCell ref="H43:H44"/>
    <mergeCell ref="H45:H46"/>
    <mergeCell ref="H47:H48"/>
    <mergeCell ref="H49:H50"/>
    <mergeCell ref="H51:H52"/>
    <mergeCell ref="H62:H63"/>
    <mergeCell ref="H65:H66"/>
    <mergeCell ref="H80:H82"/>
    <mergeCell ref="K22:K23"/>
  </mergeCells>
  <conditionalFormatting sqref="C2:C4 C6:C8 C10:C11 D12:E12 E13:E14 E16 E19 E22 E26 E29 E33 E37 E41 E45 E49 E53 E57 E61 E64 E67 E71 E75 E79 E83 C101:C1048576">
    <cfRule type="cellIs" dxfId="19" priority="88" operator="equal">
      <formula>#REF!</formula>
    </cfRule>
    <cfRule type="cellIs" dxfId="18" priority="89" operator="equal">
      <formula>#REF!</formula>
    </cfRule>
    <cfRule type="cellIs" dxfId="17" priority="90" operator="equal">
      <formula>#REF!</formula>
    </cfRule>
    <cfRule type="cellIs" dxfId="16" priority="91" operator="equal">
      <formula>#REF!</formula>
    </cfRule>
    <cfRule type="cellIs" dxfId="15" priority="92" operator="equal">
      <formula>#REF!</formula>
    </cfRule>
  </conditionalFormatting>
  <conditionalFormatting sqref="AM13:AU22 AN23:AU25 AM26:AU28 AM29 AN29:AU56 AM33 AM37 AM41 AM45 AM49 AM53 AM57:AU85">
    <cfRule type="cellIs" dxfId="14" priority="1" operator="between">
      <formula>0</formula>
      <formula>3.24</formula>
    </cfRule>
    <cfRule type="cellIs" dxfId="13" priority="2" operator="between">
      <formula>3.24</formula>
      <formula>6.76</formula>
    </cfRule>
    <cfRule type="cellIs" dxfId="12" priority="3" operator="between">
      <formula>6.76</formula>
      <formula>11.56</formula>
    </cfRule>
    <cfRule type="cellIs" dxfId="11" priority="4" operator="between">
      <formula>11.56</formula>
      <formula>17.64</formula>
    </cfRule>
    <cfRule type="cellIs" dxfId="10" priority="5" operator="greaterThanOrEqual">
      <formula>17.64</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1812482-8531-4984-A6C1-C6271B6CA992}">
          <x14:formula1>
            <xm:f>'Menú desplegable'!$AU$7:$AU$11</xm:f>
          </x14:formula1>
          <xm:sqref>J41:J43 J53:J62 J24 X22:X27 J83:J85 X29:X55 J26:J29 J31 J33 X57:X59 J35 J37 J39 J45 J47 J49 J51 J67:J80 X61:X73 J64:J65 X13:X20 X75:X85 J13:J22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6C90D-D2B1-4812-8471-B45A06400F20}">
  <dimension ref="A8:P46"/>
  <sheetViews>
    <sheetView showGridLines="0" tabSelected="1" topLeftCell="A13" zoomScaleNormal="100" workbookViewId="0">
      <selection activeCell="F16" sqref="F16"/>
    </sheetView>
  </sheetViews>
  <sheetFormatPr baseColWidth="10" defaultRowHeight="15"/>
  <cols>
    <col min="3" max="3" width="15.7109375" customWidth="1"/>
    <col min="4" max="4" width="16.7109375" customWidth="1"/>
    <col min="5" max="5" width="32.140625" customWidth="1"/>
  </cols>
  <sheetData>
    <row r="8" spans="1:16">
      <c r="A8" s="312" t="s">
        <v>241</v>
      </c>
      <c r="B8" s="313"/>
      <c r="C8" s="313"/>
      <c r="D8" s="313"/>
      <c r="E8" s="313"/>
      <c r="F8" s="313"/>
      <c r="G8" s="313"/>
      <c r="H8" s="313"/>
      <c r="I8" s="313"/>
      <c r="J8" s="313"/>
      <c r="K8" s="313"/>
      <c r="L8" s="313"/>
      <c r="M8" s="313"/>
      <c r="N8" s="313"/>
      <c r="O8" s="313"/>
      <c r="P8" s="313"/>
    </row>
    <row r="10" spans="1:16">
      <c r="B10" t="s">
        <v>240</v>
      </c>
    </row>
    <row r="11" spans="1:16">
      <c r="B11" t="s">
        <v>242</v>
      </c>
    </row>
    <row r="13" spans="1:16">
      <c r="B13" s="345" t="s">
        <v>244</v>
      </c>
      <c r="C13" s="147"/>
      <c r="D13" s="147"/>
      <c r="E13" s="147"/>
      <c r="F13" s="147"/>
      <c r="G13" s="147"/>
      <c r="H13" s="147"/>
    </row>
    <row r="14" spans="1:16" ht="15.75" thickBot="1"/>
    <row r="15" spans="1:16" ht="23.25" thickBot="1">
      <c r="A15" s="116"/>
      <c r="B15" s="116"/>
      <c r="C15" s="117" t="s">
        <v>14</v>
      </c>
      <c r="D15" s="117" t="s">
        <v>212</v>
      </c>
      <c r="E15" s="117" t="s">
        <v>21</v>
      </c>
      <c r="F15" s="118" t="s">
        <v>9</v>
      </c>
      <c r="G15" s="119" t="s">
        <v>10</v>
      </c>
      <c r="H15" s="137" t="s">
        <v>213</v>
      </c>
    </row>
    <row r="16" spans="1:16" ht="18.75" customHeight="1">
      <c r="A16" s="116"/>
      <c r="B16" s="277" t="s">
        <v>187</v>
      </c>
      <c r="C16" s="279" t="s">
        <v>188</v>
      </c>
      <c r="D16" s="129" t="s">
        <v>108</v>
      </c>
      <c r="E16" s="130" t="s">
        <v>189</v>
      </c>
      <c r="F16" s="131">
        <f>AVERAGE(Evaluación!M13:O15)</f>
        <v>0.19999999999999998</v>
      </c>
      <c r="G16" s="131">
        <f>AVERAGE(Evaluación!AA13:AC15)</f>
        <v>0.19999999999999998</v>
      </c>
      <c r="H16" s="149">
        <f>F16*G16</f>
        <v>3.9999999999999994E-2</v>
      </c>
    </row>
    <row r="17" spans="1:8">
      <c r="A17" s="116"/>
      <c r="B17" s="278"/>
      <c r="C17" s="279"/>
      <c r="D17" s="129" t="s">
        <v>109</v>
      </c>
      <c r="E17" s="130" t="s">
        <v>190</v>
      </c>
      <c r="F17" s="131">
        <f>AVERAGE(Evaluación!M16:O18)</f>
        <v>0.19999999999999998</v>
      </c>
      <c r="G17" s="131">
        <f>AVERAGE(Evaluación!AA16:AC18)</f>
        <v>0.19999999999999998</v>
      </c>
      <c r="H17" s="149">
        <f t="shared" ref="H17:H21" si="0">F17*G17</f>
        <v>3.9999999999999994E-2</v>
      </c>
    </row>
    <row r="18" spans="1:8" ht="21" customHeight="1">
      <c r="A18" s="116"/>
      <c r="B18" s="278"/>
      <c r="C18" s="279"/>
      <c r="D18" s="129" t="s">
        <v>110</v>
      </c>
      <c r="E18" s="130" t="s">
        <v>191</v>
      </c>
      <c r="F18" s="131">
        <f>AVERAGE(Evaluación!M19:O21)</f>
        <v>0.19999999999999998</v>
      </c>
      <c r="G18" s="131">
        <f>AVERAGE(Evaluación!AA19:AC21)</f>
        <v>0.19999999999999998</v>
      </c>
      <c r="H18" s="149">
        <f t="shared" si="0"/>
        <v>3.9999999999999994E-2</v>
      </c>
    </row>
    <row r="19" spans="1:8">
      <c r="A19" s="116"/>
      <c r="B19" s="278"/>
      <c r="C19" s="279"/>
      <c r="D19" s="129" t="s">
        <v>111</v>
      </c>
      <c r="E19" s="130" t="s">
        <v>192</v>
      </c>
      <c r="F19" s="131">
        <f>AVERAGE(Evaluación!M22:O25)</f>
        <v>0.19999999999999998</v>
      </c>
      <c r="G19" s="131">
        <f>AVERAGE(Evaluación!AA22:AC25)</f>
        <v>0.19999999999999998</v>
      </c>
      <c r="H19" s="149">
        <f t="shared" si="0"/>
        <v>3.9999999999999994E-2</v>
      </c>
    </row>
    <row r="20" spans="1:8">
      <c r="A20" s="116"/>
      <c r="B20" s="278"/>
      <c r="C20" s="279"/>
      <c r="D20" s="129" t="s">
        <v>112</v>
      </c>
      <c r="E20" s="130" t="s">
        <v>193</v>
      </c>
      <c r="F20" s="131">
        <f>AVERAGE(Evaluación!M26:O28)</f>
        <v>0.19999999999999998</v>
      </c>
      <c r="G20" s="131">
        <f>AVERAGE(Evaluación!AC26:AC28)</f>
        <v>0.15000000000000002</v>
      </c>
      <c r="H20" s="149">
        <f t="shared" si="0"/>
        <v>3.0000000000000002E-2</v>
      </c>
    </row>
    <row r="21" spans="1:8">
      <c r="A21" s="116"/>
      <c r="B21" s="278"/>
      <c r="C21" s="279"/>
      <c r="D21" s="129" t="s">
        <v>113</v>
      </c>
      <c r="E21" s="130" t="s">
        <v>238</v>
      </c>
      <c r="F21" s="131">
        <f>AVERAGE(Evaluación!M29:O32)</f>
        <v>0.19999999999999998</v>
      </c>
      <c r="G21" s="131">
        <f>AVERAGE(Evaluación!AA29:AC32)</f>
        <v>0.19999999999999998</v>
      </c>
      <c r="H21" s="149">
        <f t="shared" si="0"/>
        <v>3.9999999999999994E-2</v>
      </c>
    </row>
    <row r="22" spans="1:8" ht="22.5">
      <c r="A22" s="116"/>
      <c r="B22" s="278"/>
      <c r="C22" s="283" t="s">
        <v>208</v>
      </c>
      <c r="D22" s="126" t="s">
        <v>122</v>
      </c>
      <c r="E22" s="127" t="s">
        <v>194</v>
      </c>
      <c r="F22" s="128">
        <f>AVERAGE(Evaluación!M33:O36)</f>
        <v>0.19999999999999998</v>
      </c>
      <c r="G22" s="128">
        <f>AVERAGE(Evaluación!AA33:AC36)</f>
        <v>0.19999999999999998</v>
      </c>
      <c r="H22" s="149">
        <f>F22*G22</f>
        <v>3.9999999999999994E-2</v>
      </c>
    </row>
    <row r="23" spans="1:8">
      <c r="A23" s="116"/>
      <c r="B23" s="278"/>
      <c r="C23" s="284"/>
      <c r="D23" s="126" t="s">
        <v>114</v>
      </c>
      <c r="E23" s="127" t="s">
        <v>195</v>
      </c>
      <c r="F23" s="128">
        <f>AVERAGE(Evaluación!M37:O40)</f>
        <v>0.19999999999999998</v>
      </c>
      <c r="G23" s="128">
        <f>AVERAGE(Evaluación!AA37:AC40)</f>
        <v>0.19999999999999998</v>
      </c>
      <c r="H23" s="149">
        <f t="shared" ref="H23:H26" si="1">F23*G23</f>
        <v>3.9999999999999994E-2</v>
      </c>
    </row>
    <row r="24" spans="1:8" ht="21" customHeight="1">
      <c r="A24" s="116"/>
      <c r="B24" s="278"/>
      <c r="C24" s="284"/>
      <c r="D24" s="126" t="s">
        <v>115</v>
      </c>
      <c r="E24" s="127" t="s">
        <v>196</v>
      </c>
      <c r="F24" s="128">
        <f>AVERAGE(Evaluación!M41:O44)</f>
        <v>0.19999999999999998</v>
      </c>
      <c r="G24" s="128">
        <f>AVERAGE(Evaluación!AA41:AC44)</f>
        <v>0.19999999999999998</v>
      </c>
      <c r="H24" s="149">
        <f t="shared" si="1"/>
        <v>3.9999999999999994E-2</v>
      </c>
    </row>
    <row r="25" spans="1:8" ht="22.5">
      <c r="A25" s="116"/>
      <c r="B25" s="278"/>
      <c r="C25" s="284"/>
      <c r="D25" s="126" t="s">
        <v>116</v>
      </c>
      <c r="E25" s="127" t="s">
        <v>197</v>
      </c>
      <c r="F25" s="128">
        <f>AVERAGE(Evaluación!M45:O48)</f>
        <v>0.19999999999999998</v>
      </c>
      <c r="G25" s="128">
        <f>AVERAGE(Evaluación!AA45:AC48)</f>
        <v>0.19999999999999998</v>
      </c>
      <c r="H25" s="149">
        <f t="shared" si="1"/>
        <v>3.9999999999999994E-2</v>
      </c>
    </row>
    <row r="26" spans="1:8" ht="22.5">
      <c r="A26" s="116"/>
      <c r="B26" s="278"/>
      <c r="C26" s="285"/>
      <c r="D26" s="126" t="s">
        <v>117</v>
      </c>
      <c r="E26" s="127" t="s">
        <v>198</v>
      </c>
      <c r="F26" s="128">
        <f>AVERAGE(Evaluación!M49:O52)</f>
        <v>0.19999999999999998</v>
      </c>
      <c r="G26" s="128">
        <f>AVERAGE(Evaluación!AA49:AC52)</f>
        <v>0.19999999999999998</v>
      </c>
      <c r="H26" s="149">
        <f t="shared" si="1"/>
        <v>3.9999999999999994E-2</v>
      </c>
    </row>
    <row r="27" spans="1:8">
      <c r="A27" s="116"/>
      <c r="B27" s="278"/>
      <c r="C27" s="274" t="s">
        <v>209</v>
      </c>
      <c r="D27" s="123" t="s">
        <v>118</v>
      </c>
      <c r="E27" s="124" t="s">
        <v>199</v>
      </c>
      <c r="F27" s="125">
        <f>AVERAGE(Evaluación!M53:O56)</f>
        <v>0.19999999999999998</v>
      </c>
      <c r="G27" s="125">
        <f>AVERAGE(Evaluación!AA53:AC56)</f>
        <v>0.19999999999999998</v>
      </c>
      <c r="H27" s="149">
        <f>F27*G27</f>
        <v>3.9999999999999994E-2</v>
      </c>
    </row>
    <row r="28" spans="1:8">
      <c r="A28" s="116"/>
      <c r="B28" s="278"/>
      <c r="C28" s="275"/>
      <c r="D28" s="123" t="s">
        <v>119</v>
      </c>
      <c r="E28" s="124" t="s">
        <v>200</v>
      </c>
      <c r="F28" s="125">
        <f>AVERAGE(Evaluación!M57:O60)</f>
        <v>0.19999999999999998</v>
      </c>
      <c r="G28" s="125">
        <f>AVERAGE(Evaluación!AA57:AC60)</f>
        <v>0.19999999999999998</v>
      </c>
      <c r="H28" s="149">
        <f t="shared" ref="H28:H32" si="2">F28*G28</f>
        <v>3.9999999999999994E-2</v>
      </c>
    </row>
    <row r="29" spans="1:8">
      <c r="A29" s="116"/>
      <c r="B29" s="278"/>
      <c r="C29" s="275"/>
      <c r="D29" s="123" t="s">
        <v>123</v>
      </c>
      <c r="E29" s="124" t="s">
        <v>201</v>
      </c>
      <c r="F29" s="125">
        <f>AVERAGE(Evaluación!M61:O63)</f>
        <v>0.19999999999999998</v>
      </c>
      <c r="G29" s="125">
        <f>AVERAGE(Evaluación!AA61:AC63)</f>
        <v>0.19999999999999998</v>
      </c>
      <c r="H29" s="149">
        <f t="shared" si="2"/>
        <v>3.9999999999999994E-2</v>
      </c>
    </row>
    <row r="30" spans="1:8">
      <c r="A30" s="116"/>
      <c r="B30" s="278"/>
      <c r="C30" s="275"/>
      <c r="D30" s="123" t="s">
        <v>124</v>
      </c>
      <c r="E30" s="124" t="s">
        <v>202</v>
      </c>
      <c r="F30" s="125">
        <f>AVERAGE(Evaluación!M64:O66)</f>
        <v>0.19999999999999998</v>
      </c>
      <c r="G30" s="125">
        <f>AVERAGE(Evaluación!AA64:AC66)</f>
        <v>0.19999999999999998</v>
      </c>
      <c r="H30" s="149">
        <f t="shared" si="2"/>
        <v>3.9999999999999994E-2</v>
      </c>
    </row>
    <row r="31" spans="1:8">
      <c r="A31" s="116"/>
      <c r="B31" s="278"/>
      <c r="C31" s="275"/>
      <c r="D31" s="123" t="s">
        <v>120</v>
      </c>
      <c r="E31" s="124" t="s">
        <v>203</v>
      </c>
      <c r="F31" s="125">
        <f>AVERAGE(Evaluación!M67:O70)</f>
        <v>0.19999999999999998</v>
      </c>
      <c r="G31" s="125">
        <f>AVERAGE(Evaluación!AA67:AC70)</f>
        <v>0.19999999999999998</v>
      </c>
      <c r="H31" s="149">
        <f t="shared" si="2"/>
        <v>3.9999999999999994E-2</v>
      </c>
    </row>
    <row r="32" spans="1:8">
      <c r="A32" s="116"/>
      <c r="B32" s="278"/>
      <c r="C32" s="276"/>
      <c r="D32" s="123" t="s">
        <v>121</v>
      </c>
      <c r="E32" s="124" t="s">
        <v>204</v>
      </c>
      <c r="F32" s="125">
        <f>AVERAGE(Evaluación!M71:O74)</f>
        <v>0.19999999999999998</v>
      </c>
      <c r="G32" s="125">
        <f>AVERAGE(Evaluación!AA71:AC74)</f>
        <v>0.19999999999999998</v>
      </c>
      <c r="H32" s="149">
        <f t="shared" si="2"/>
        <v>3.9999999999999994E-2</v>
      </c>
    </row>
    <row r="33" spans="1:8">
      <c r="A33" s="116"/>
      <c r="B33" s="278"/>
      <c r="C33" s="280" t="s">
        <v>210</v>
      </c>
      <c r="D33" s="120" t="s">
        <v>164</v>
      </c>
      <c r="E33" s="121" t="s">
        <v>205</v>
      </c>
      <c r="F33" s="122">
        <f>AVERAGE(Evaluación!M75:O78)</f>
        <v>0.19999999999999998</v>
      </c>
      <c r="G33" s="122">
        <f>AVERAGE(Evaluación!AA75:AC78)</f>
        <v>0.19999999999999998</v>
      </c>
      <c r="H33" s="149">
        <f>F33*G33</f>
        <v>3.9999999999999994E-2</v>
      </c>
    </row>
    <row r="34" spans="1:8">
      <c r="A34" s="116"/>
      <c r="B34" s="278"/>
      <c r="C34" s="281"/>
      <c r="D34" s="120" t="s">
        <v>165</v>
      </c>
      <c r="E34" s="121" t="s">
        <v>206</v>
      </c>
      <c r="F34" s="122">
        <f>AVERAGE(Evaluación!M79:O82)</f>
        <v>0.19999999999999998</v>
      </c>
      <c r="G34" s="122">
        <f>AVERAGE(Evaluación!AA79:AC82)</f>
        <v>0.19999999999999998</v>
      </c>
      <c r="H34" s="149">
        <f t="shared" ref="H34:H35" si="3">F34*G34</f>
        <v>3.9999999999999994E-2</v>
      </c>
    </row>
    <row r="35" spans="1:8" ht="33.75">
      <c r="A35" s="116"/>
      <c r="B35" s="278"/>
      <c r="C35" s="282"/>
      <c r="D35" s="120" t="s">
        <v>166</v>
      </c>
      <c r="E35" s="121" t="s">
        <v>207</v>
      </c>
      <c r="F35" s="122">
        <f>AVERAGE(Evaluación!M83:O85)</f>
        <v>0.19999999999999998</v>
      </c>
      <c r="G35" s="122">
        <f>AVERAGE(Evaluación!AA83:AC85)</f>
        <v>0.19999999999999998</v>
      </c>
      <c r="H35" s="149">
        <f t="shared" si="3"/>
        <v>3.9999999999999994E-2</v>
      </c>
    </row>
    <row r="36" spans="1:8">
      <c r="A36" s="116"/>
    </row>
    <row r="37" spans="1:8">
      <c r="A37" s="116"/>
    </row>
    <row r="38" spans="1:8" ht="22.5" customHeight="1">
      <c r="A38" s="116"/>
    </row>
    <row r="40" spans="1:8">
      <c r="B40" s="345" t="s">
        <v>245</v>
      </c>
      <c r="C40" s="148"/>
      <c r="D40" s="148"/>
      <c r="E40" s="148"/>
      <c r="F40" s="148"/>
      <c r="G40" s="148"/>
      <c r="H40" s="148"/>
    </row>
    <row r="41" spans="1:8" ht="15.75" thickBot="1"/>
    <row r="42" spans="1:8" ht="23.25" thickBot="1">
      <c r="D42" s="136" t="s">
        <v>9</v>
      </c>
      <c r="E42" s="119" t="s">
        <v>10</v>
      </c>
      <c r="F42" s="137" t="s">
        <v>213</v>
      </c>
    </row>
    <row r="43" spans="1:8" ht="14.45" customHeight="1">
      <c r="B43" s="271" t="s">
        <v>211</v>
      </c>
      <c r="C43" s="141" t="s">
        <v>214</v>
      </c>
      <c r="D43" s="142">
        <f>AVERAGE(F16:F21)</f>
        <v>0.19999999999999998</v>
      </c>
      <c r="E43" s="142">
        <f>AVERAGE(G16:G21)</f>
        <v>0.19166666666666665</v>
      </c>
      <c r="F43" s="150">
        <f>AVERAGE(H16:H21)</f>
        <v>3.833333333333333E-2</v>
      </c>
    </row>
    <row r="44" spans="1:8">
      <c r="B44" s="272"/>
      <c r="C44" s="143" t="s">
        <v>215</v>
      </c>
      <c r="D44" s="128">
        <f>AVERAGE(F22:F26)</f>
        <v>0.19999999999999998</v>
      </c>
      <c r="E44" s="128">
        <f>AVERAGE(G22:G26)</f>
        <v>0.19999999999999998</v>
      </c>
      <c r="F44" s="151">
        <f>AVERAGE(H22:H26)</f>
        <v>3.9999999999999994E-2</v>
      </c>
    </row>
    <row r="45" spans="1:8">
      <c r="B45" s="272"/>
      <c r="C45" s="144" t="s">
        <v>216</v>
      </c>
      <c r="D45" s="125">
        <f>AVERAGE(F27:F32)</f>
        <v>0.19999999999999998</v>
      </c>
      <c r="E45" s="125">
        <f t="shared" ref="E45" si="4">AVERAGE(G27:G32)</f>
        <v>0.19999999999999998</v>
      </c>
      <c r="F45" s="151">
        <f>AVERAGE(H27:H32)</f>
        <v>3.9999999999999987E-2</v>
      </c>
    </row>
    <row r="46" spans="1:8" ht="15.75" thickBot="1">
      <c r="B46" s="273"/>
      <c r="C46" s="145" t="s">
        <v>217</v>
      </c>
      <c r="D46" s="146">
        <f t="shared" ref="D46:E46" si="5">AVERAGE(F33:F35)</f>
        <v>0.19999999999999998</v>
      </c>
      <c r="E46" s="146">
        <f t="shared" si="5"/>
        <v>0.19999999999999998</v>
      </c>
      <c r="F46" s="152">
        <f>AVERAGE(H33:H35)</f>
        <v>3.9999999999999994E-2</v>
      </c>
    </row>
  </sheetData>
  <mergeCells count="6">
    <mergeCell ref="B43:B46"/>
    <mergeCell ref="C27:C32"/>
    <mergeCell ref="B16:B35"/>
    <mergeCell ref="C16:C21"/>
    <mergeCell ref="C33:C35"/>
    <mergeCell ref="C22:C26"/>
  </mergeCells>
  <conditionalFormatting sqref="F43:F46">
    <cfRule type="cellIs" dxfId="9" priority="1" operator="between">
      <formula>0</formula>
      <formula>3.24</formula>
    </cfRule>
    <cfRule type="cellIs" dxfId="8" priority="2" operator="between">
      <formula>3.24</formula>
      <formula>6.76</formula>
    </cfRule>
    <cfRule type="cellIs" dxfId="7" priority="3" operator="between">
      <formula>6.76</formula>
      <formula>11.56</formula>
    </cfRule>
    <cfRule type="cellIs" dxfId="6" priority="4" operator="between">
      <formula>11.56</formula>
      <formula>17.64</formula>
    </cfRule>
    <cfRule type="cellIs" dxfId="5" priority="5" operator="greaterThanOrEqual">
      <formula>17.64</formula>
    </cfRule>
  </conditionalFormatting>
  <conditionalFormatting sqref="H16:H35">
    <cfRule type="cellIs" dxfId="4" priority="6" operator="between">
      <formula>0</formula>
      <formula>3.24</formula>
    </cfRule>
    <cfRule type="cellIs" dxfId="3" priority="7" operator="between">
      <formula>3.24</formula>
      <formula>6.76</formula>
    </cfRule>
    <cfRule type="cellIs" dxfId="2" priority="8" operator="between">
      <formula>6.76</formula>
      <formula>11.56</formula>
    </cfRule>
    <cfRule type="cellIs" dxfId="1" priority="9" operator="between">
      <formula>11.56</formula>
      <formula>17.64</formula>
    </cfRule>
    <cfRule type="cellIs" dxfId="0" priority="10" operator="greaterThanOrEqual">
      <formula>17.64</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B8746-21E3-4027-96FA-DD60A2C9CC3A}">
  <dimension ref="A8:O24"/>
  <sheetViews>
    <sheetView topLeftCell="A7" workbookViewId="0">
      <selection activeCell="O15" sqref="O15"/>
    </sheetView>
  </sheetViews>
  <sheetFormatPr baseColWidth="10" defaultRowHeight="15"/>
  <cols>
    <col min="1" max="16384" width="11.42578125" style="91"/>
  </cols>
  <sheetData>
    <row r="8" spans="1:15">
      <c r="A8" s="312" t="s">
        <v>224</v>
      </c>
      <c r="B8" s="313"/>
      <c r="C8" s="313"/>
      <c r="D8" s="313"/>
      <c r="E8" s="313"/>
      <c r="F8" s="313"/>
      <c r="G8" s="313"/>
      <c r="H8" s="313"/>
      <c r="I8" s="313"/>
      <c r="J8" s="313"/>
      <c r="K8" s="313"/>
      <c r="L8" s="313"/>
      <c r="M8" s="313"/>
      <c r="N8" s="313"/>
      <c r="O8" s="313"/>
    </row>
    <row r="9" spans="1:15">
      <c r="A9" s="91" t="s">
        <v>227</v>
      </c>
    </row>
    <row r="10" spans="1:15">
      <c r="A10" s="92"/>
    </row>
    <row r="11" spans="1:15">
      <c r="A11" s="92"/>
    </row>
    <row r="12" spans="1:15">
      <c r="A12" s="92"/>
      <c r="B12" s="346" t="s">
        <v>222</v>
      </c>
      <c r="C12" s="147"/>
      <c r="D12" s="147"/>
      <c r="E12" s="147"/>
      <c r="F12" s="147"/>
      <c r="G12" s="147"/>
      <c r="H12" s="147"/>
      <c r="I12" s="147"/>
      <c r="J12" s="147"/>
      <c r="K12" s="147"/>
    </row>
    <row r="13" spans="1:15">
      <c r="A13" s="92"/>
    </row>
    <row r="14" spans="1:15" ht="15" customHeight="1">
      <c r="B14"/>
      <c r="C14" s="295" t="s">
        <v>243</v>
      </c>
      <c r="D14" s="295"/>
      <c r="E14" s="295"/>
      <c r="F14" s="295"/>
      <c r="G14" s="295"/>
      <c r="H14" s="295"/>
      <c r="I14" s="295"/>
      <c r="J14" s="295"/>
      <c r="K14" s="295"/>
    </row>
    <row r="15" spans="1:15" ht="15.75">
      <c r="B15" s="18" t="s">
        <v>0</v>
      </c>
      <c r="C15" s="296" t="s">
        <v>100</v>
      </c>
      <c r="D15" s="297"/>
      <c r="E15" s="298"/>
      <c r="F15" s="289" t="s">
        <v>2</v>
      </c>
      <c r="G15" s="290"/>
      <c r="H15" s="291"/>
      <c r="I15" s="292" t="s">
        <v>3</v>
      </c>
      <c r="J15" s="293"/>
      <c r="K15" s="294"/>
    </row>
    <row r="16" spans="1:15" ht="15.75">
      <c r="B16" s="41" t="s">
        <v>4</v>
      </c>
      <c r="C16" s="94">
        <v>2030</v>
      </c>
      <c r="D16" s="94">
        <v>2040</v>
      </c>
      <c r="E16" s="94">
        <v>2050</v>
      </c>
      <c r="F16" s="95">
        <v>2030</v>
      </c>
      <c r="G16" s="95">
        <v>2040</v>
      </c>
      <c r="H16" s="95">
        <v>2050</v>
      </c>
      <c r="I16" s="67">
        <v>2030</v>
      </c>
      <c r="J16" s="67">
        <v>2040</v>
      </c>
      <c r="K16" s="67">
        <v>2050</v>
      </c>
    </row>
    <row r="17" spans="2:11">
      <c r="B17" s="19" t="str">
        <f>Marco!B22</f>
        <v>EU 28</v>
      </c>
      <c r="C17" s="66">
        <f>IF(B17='Menú desplegable'!AM3,'Menú desplegable'!AN3,IF(B17='Menú desplegable'!AM4,'Menú desplegable'!AN4,IF(B17='Menú desplegable'!AM5,'Menú desplegable'!AN5,IF(B17='Menú desplegable'!AM6,'Menú desplegable'!AN6,IF(B17='Menú desplegable'!AM7,'Menú desplegable'!AN7,IF(B17='Menú desplegable'!AM8,'Menú desplegable'!AN8,IF(B17='Menú desplegable'!AM9,'Menú desplegable'!AN9,IF(B17='Menú desplegable'!AM10,'Menú desplegable'!AN10,IF(B17='Menú desplegable'!AM11,'Menú desplegable'!AN11,IF(B17='Menú desplegable'!AM12,'Menú desplegable'!AN12,IF(B17='Menú desplegable'!AM13,'Menú desplegable'!AN13,IF(B17='Menú desplegable'!AM14,'Menú desplegable'!AN14,0))))))))))))</f>
        <v>1</v>
      </c>
      <c r="D17" s="66">
        <f>IF(B17='Menú desplegable'!AM3,'Menú desplegable'!AO3,IF(B17='Menú desplegable'!AM4,'Menú desplegable'!AO4,IF(B17='Menú desplegable'!AM5,'Menú desplegable'!AO5,IF(B17='Menú desplegable'!AM6,'Menú desplegable'!AO6,IF(B17='Menú desplegable'!AM7,'Menú desplegable'!AO7,IF(B17='Menú desplegable'!AM8,'Menú desplegable'!AO8,IF(B17='Menú desplegable'!AM9,'Menú desplegable'!AO9,IF(B17='Menú desplegable'!AM10,'Menú desplegable'!AO10,IF(B17='Menú desplegable'!AM11,'Menú desplegable'!AO11,IF(B17='Menú desplegable'!AM12,'Menú desplegable'!AO12,IF(B17='Menú desplegable'!AM13,'Menú desplegable'!AO13,IF(B17='Menú desplegable'!AM14,'Menú desplegable'!AO14,0))))))))))))</f>
        <v>1</v>
      </c>
      <c r="E17" s="66">
        <f>IF(B17='Menú desplegable'!AM3,'Menú desplegable'!AS3,IF(B17='Menú desplegable'!AM4,'Menú desplegable'!AS4,IF(B17='Menú desplegable'!AM5,'Menú desplegable'!AS5,IF(B17='Menú desplegable'!AM6,'Menú desplegable'!AS6,IF(B17='Menú desplegable'!AM7,'Menú desplegable'!AS7,IF(B17='Menú desplegable'!AM8,'Menú desplegable'!AS8,IF(B17='Menú desplegable'!AM9,'Menú desplegable'!AS9,IF(B17='Menú desplegable'!AM10,'Menú desplegable'!AS10,IF(B17='Menú desplegable'!AM11,'Menú desplegable'!AS11,IF(B17='Menú desplegable'!AM12,'Menú desplegable'!AS12,IF(B17='Menú desplegable'!AM13,'Menú desplegable'!AS13,IF(B17='Menú desplegable'!AM14,'Menú desplegable'!AS14,0))))))))))))</f>
        <v>3</v>
      </c>
      <c r="F17" s="66">
        <f>IF(B17='Menú desplegable'!AM3,'Menú desplegable'!AN17,IF(B17='Menú desplegable'!AM4,'Menú desplegable'!AN18,IF(B17='Menú desplegable'!AM5,'Menú desplegable'!AN19,IF(B17='Menú desplegable'!AM6,'Menú desplegable'!AN20,IF(B17='Menú desplegable'!AM7,'Menú desplegable'!AN21,IF(B17='Menú desplegable'!AM8,'Menú desplegable'!AN22,IF(B17='Menú desplegable'!AM9,'Menú desplegable'!AN23,IF(B17='Menú desplegable'!AM10,'Menú desplegable'!AN24,IF(B17='Menú desplegable'!AM11,'Menú desplegable'!AN25,IF(B17='Menú desplegable'!AM12,'Menú desplegable'!AN26,IF(B17='Menú desplegable'!AM13,'Menú desplegable'!AN27,IF(B17='Menú desplegable'!AM14,'Menú desplegable'!AN28,0))))))))))))</f>
        <v>1</v>
      </c>
      <c r="G17" s="66">
        <f>IF(B17='Menú desplegable'!AM3,'Menú desplegable'!AO17,IF(B17='Menú desplegable'!AM4,'Menú desplegable'!AO18,IF(B17='Menú desplegable'!AM5,'Menú desplegable'!AO19,IF(B17='Menú desplegable'!AM6,'Menú desplegable'!AO20,IF(B17='Menú desplegable'!AM7,'Menú desplegable'!AO21,IF(B17='Menú desplegable'!AM8,'Menú desplegable'!AO22,IF(B17='Menú desplegable'!AM9,'Menú desplegable'!AO23,IF(B17='Menú desplegable'!AM10,'Menú desplegable'!AO24,IF(B17='Menú desplegable'!AM11,'Menú desplegable'!AO25,IF(B17='Menú desplegable'!AM12,'Menú desplegable'!AO26,IF(B17='Menú desplegable'!AM13,'Menú desplegable'!AO27,IF(B17='Menú desplegable'!AM14,'Menú desplegable'!AO28,0))))))))))))</f>
        <v>1</v>
      </c>
      <c r="H17" s="66">
        <f>IF(B17='Menú desplegable'!AM3,'Menú desplegable'!AS17,IF(B17='Menú desplegable'!AM4,'Menú desplegable'!AS18,IF(B17='Menú desplegable'!AM5,'Menú desplegable'!AS19,IF(B17='Menú desplegable'!AM6,'Menú desplegable'!AS20,IF(B17='Menú desplegable'!AM7,'Menú desplegable'!AS21,IF(B17='Menú desplegable'!AM8,'Menú desplegable'!AS22,IF(B17='Menú desplegable'!AM9,'Menú desplegable'!AS23,IF(B17='Menú desplegable'!AM10,'Menú desplegable'!AS24,IF(B17='Menú desplegable'!AM11,'Menú desplegable'!AS25,IF(B17='Menú desplegable'!AM12,'Menú desplegable'!AS26,IF(B17='Menú desplegable'!AM13,'Menú desplegable'!AS27,IF(B17='Menú desplegable'!AM14,'Menú desplegable'!AS28,0))))))))))))</f>
        <v>1</v>
      </c>
      <c r="I17" s="66">
        <f>IF(B17='Menú desplegable'!AM3,'Menú desplegable'!AN32,IF(B17='Menú desplegable'!AM4,'Menú desplegable'!AN33,IF(B17='Menú desplegable'!AM5,'Menú desplegable'!AN34,IF(B17='Menú desplegable'!AM6,'Menú desplegable'!AN35,IF(B17='Menú desplegable'!AM7,'Menú desplegable'!AN36,IF(B17='Menú desplegable'!AM8,'Menú desplegable'!AN37,IF(B17='Menú desplegable'!AM9,'Menú desplegable'!AN38,IF(B17='Menú desplegable'!AM10,'Menú desplegable'!AN39,IF(B17='Menú desplegable'!AM11,'Menú desplegable'!AN40,IF(B17='Menú desplegable'!AM12,'Menú desplegable'!AN41,IF(B17='Menú desplegable'!AM13,'Menú desplegable'!AN42,IF(B17='Menú desplegable'!AM14,'Menú desplegable'!AN43,0))))))))))))</f>
        <v>1</v>
      </c>
      <c r="J17" s="66">
        <f>IF(B17='Menú desplegable'!AM3,'Menú desplegable'!AO32,IF(B17='Menú desplegable'!AM4,'Menú desplegable'!AO33,IF(B17='Menú desplegable'!AM5,'Menú desplegable'!AO34,IF(B17='Menú desplegable'!AM6,'Menú desplegable'!AO35,IF(B17='Menú desplegable'!AM7,'Menú desplegable'!AO36,IF(B17='Menú desplegable'!AM8,'Menú desplegable'!AO37,IF(B17='Menú desplegable'!AM9,'Menú desplegable'!AO38,IF(B17='Menú desplegable'!AM10,'Menú desplegable'!AO39,IF(B17='Menú desplegable'!AM11,'Menú desplegable'!AO40,IF(B17='Menú desplegable'!AM12,'Menú desplegable'!AO41,IF(B17='Menú desplegable'!AM13,'Menú desplegable'!AO42,IF(B17='Menú desplegable'!AM14,'Menú desplegable'!AO43,0))))))))))))</f>
        <v>1</v>
      </c>
      <c r="K17" s="66">
        <f>IF(B17='Menú desplegable'!AM3,'Menú desplegable'!AS32,IF(B17='Menú desplegable'!AM4,'Menú desplegable'!AS33,IF(B17='Menú desplegable'!AM5,'Menú desplegable'!AS34,IF(B17='Menú desplegable'!AM6,'Menú desplegable'!AS35,IF(B17='Menú desplegable'!AM7,'Menú desplegable'!AS36,IF(B17='Menú desplegable'!AM8,'Menú desplegable'!AS37,IF(B17='Menú desplegable'!AM9,'Menú desplegable'!AS38,IF(B17='Menú desplegable'!AM10,'Menú desplegable'!AS39,IF(B17='Menú desplegable'!AM11,'Menú desplegable'!AS40,IF(B17='Menú desplegable'!AM12,'Menú desplegable'!AS41,IF(B17='Menú desplegable'!AM13,'Menú desplegable'!AS42,IF(B17='Menú desplegable'!AM14,'Menú desplegable'!AS43,0))))))))))))</f>
        <v>4</v>
      </c>
    </row>
    <row r="19" spans="2:11">
      <c r="B19" s="346" t="s">
        <v>223</v>
      </c>
      <c r="C19" s="147"/>
      <c r="D19" s="147"/>
      <c r="E19" s="147"/>
      <c r="F19" s="147"/>
      <c r="G19" s="147"/>
      <c r="H19" s="147"/>
      <c r="I19" s="147"/>
      <c r="J19" s="147"/>
      <c r="K19" s="147"/>
    </row>
    <row r="21" spans="2:11">
      <c r="B21"/>
      <c r="C21" s="299" t="s">
        <v>243</v>
      </c>
      <c r="D21" s="299"/>
      <c r="E21" s="299"/>
      <c r="F21" s="299"/>
      <c r="G21" s="299"/>
      <c r="H21" s="299"/>
      <c r="I21" s="299"/>
      <c r="J21" s="299"/>
      <c r="K21" s="299"/>
    </row>
    <row r="22" spans="2:11" ht="15.75">
      <c r="B22" s="18" t="s">
        <v>0</v>
      </c>
      <c r="C22" s="286" t="s">
        <v>100</v>
      </c>
      <c r="D22" s="286"/>
      <c r="E22" s="286"/>
      <c r="F22" s="287" t="s">
        <v>2</v>
      </c>
      <c r="G22" s="287"/>
      <c r="H22" s="287"/>
      <c r="I22" s="288" t="s">
        <v>3</v>
      </c>
      <c r="J22" s="288"/>
      <c r="K22" s="288"/>
    </row>
    <row r="23" spans="2:11" ht="15.75">
      <c r="B23" s="41" t="s">
        <v>4</v>
      </c>
      <c r="C23" s="94">
        <v>2030</v>
      </c>
      <c r="D23" s="94">
        <v>2040</v>
      </c>
      <c r="E23" s="94">
        <v>2050</v>
      </c>
      <c r="F23" s="95">
        <v>2030</v>
      </c>
      <c r="G23" s="95">
        <v>2040</v>
      </c>
      <c r="H23" s="95">
        <v>2050</v>
      </c>
      <c r="I23" s="67">
        <v>2030</v>
      </c>
      <c r="J23" s="67">
        <v>2040</v>
      </c>
      <c r="K23" s="67">
        <v>2050</v>
      </c>
    </row>
    <row r="24" spans="2:11">
      <c r="B24" s="19" t="str">
        <f>Marco!B22</f>
        <v>EU 28</v>
      </c>
      <c r="C24" s="66">
        <f>'Hipótesis escenarios'!C17</f>
        <v>1</v>
      </c>
      <c r="D24" s="66">
        <f>'Hipótesis escenarios'!D17</f>
        <v>1</v>
      </c>
      <c r="E24" s="66">
        <f>'Hipótesis escenarios'!E17</f>
        <v>3</v>
      </c>
      <c r="F24" s="66">
        <f>'Hipótesis escenarios'!F17</f>
        <v>1</v>
      </c>
      <c r="G24" s="66">
        <f>'Hipótesis escenarios'!G17</f>
        <v>1</v>
      </c>
      <c r="H24" s="66">
        <f>'Hipótesis escenarios'!H17</f>
        <v>1</v>
      </c>
      <c r="I24" s="66">
        <f>'Hipótesis escenarios'!I17</f>
        <v>1</v>
      </c>
      <c r="J24" s="66">
        <f>'Hipótesis escenarios'!J17</f>
        <v>1</v>
      </c>
      <c r="K24" s="66">
        <f>'Hipótesis escenarios'!K17</f>
        <v>4</v>
      </c>
    </row>
  </sheetData>
  <mergeCells count="8">
    <mergeCell ref="C14:K14"/>
    <mergeCell ref="C15:E15"/>
    <mergeCell ref="C21:K21"/>
    <mergeCell ref="C22:E22"/>
    <mergeCell ref="F22:H22"/>
    <mergeCell ref="I22:K22"/>
    <mergeCell ref="F15:H15"/>
    <mergeCell ref="I15:K15"/>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B85D999D-A68A-4984-A540-30E044812B53}">
          <x14:formula1>
            <xm:f>'Menú desplegable'!$AM$3:$AM$14</xm:f>
          </x14:formula1>
          <xm:sqref>B17 B24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F7E91-1273-4F6C-A2D8-B661B476BBD9}">
  <dimension ref="A1:AU43"/>
  <sheetViews>
    <sheetView topLeftCell="AJ1" workbookViewId="0">
      <selection activeCell="AU12" sqref="AU12"/>
    </sheetView>
  </sheetViews>
  <sheetFormatPr baseColWidth="10" defaultColWidth="11.42578125" defaultRowHeight="15"/>
  <cols>
    <col min="1" max="1" width="22.5703125" bestFit="1" customWidth="1"/>
    <col min="2" max="2" width="42.140625" bestFit="1" customWidth="1"/>
    <col min="3" max="3" width="87.85546875" bestFit="1" customWidth="1"/>
    <col min="4" max="4" width="13" bestFit="1" customWidth="1"/>
    <col min="5" max="5" width="14.7109375" bestFit="1" customWidth="1"/>
    <col min="6" max="11" width="13" bestFit="1" customWidth="1"/>
    <col min="12" max="12" width="13" customWidth="1"/>
    <col min="13" max="13" width="67.42578125" customWidth="1"/>
    <col min="22" max="22" width="68.85546875" bestFit="1" customWidth="1"/>
    <col min="30" max="30" width="40.140625" customWidth="1"/>
    <col min="39" max="39" width="36.85546875" customWidth="1"/>
  </cols>
  <sheetData>
    <row r="1" spans="1:47" ht="15.75">
      <c r="M1" s="20"/>
      <c r="N1" s="301" t="s">
        <v>1</v>
      </c>
      <c r="O1" s="301"/>
      <c r="P1" s="301"/>
      <c r="Q1" s="301"/>
      <c r="R1" s="301"/>
      <c r="S1" s="301"/>
      <c r="V1" s="20"/>
      <c r="W1" s="301" t="s">
        <v>1</v>
      </c>
      <c r="X1" s="301"/>
      <c r="Y1" s="301"/>
      <c r="Z1" s="301"/>
      <c r="AA1" s="301"/>
      <c r="AB1" s="301"/>
      <c r="AE1" s="301" t="s">
        <v>1</v>
      </c>
      <c r="AF1" s="301"/>
      <c r="AG1" s="301"/>
      <c r="AH1" s="301"/>
      <c r="AI1" s="301"/>
      <c r="AJ1" s="301"/>
      <c r="AN1" s="301" t="s">
        <v>1</v>
      </c>
      <c r="AO1" s="301"/>
      <c r="AP1" s="301"/>
      <c r="AQ1" s="301"/>
      <c r="AR1" s="301"/>
      <c r="AS1" s="301"/>
    </row>
    <row r="2" spans="1:47" ht="15.75">
      <c r="A2" s="21" t="s">
        <v>43</v>
      </c>
      <c r="B2" s="21" t="s">
        <v>44</v>
      </c>
      <c r="C2" s="21" t="s">
        <v>4</v>
      </c>
      <c r="D2" s="21" t="s">
        <v>45</v>
      </c>
      <c r="E2" s="21" t="s">
        <v>46</v>
      </c>
      <c r="F2" s="22" t="s">
        <v>5</v>
      </c>
      <c r="G2" s="22" t="s">
        <v>6</v>
      </c>
      <c r="H2" s="22" t="s">
        <v>47</v>
      </c>
      <c r="I2" s="22" t="s">
        <v>48</v>
      </c>
      <c r="J2" s="22" t="s">
        <v>49</v>
      </c>
      <c r="K2" s="22" t="s">
        <v>7</v>
      </c>
      <c r="M2" s="20"/>
      <c r="N2" s="23" t="s">
        <v>5</v>
      </c>
      <c r="O2" s="23" t="s">
        <v>6</v>
      </c>
      <c r="P2" s="23" t="s">
        <v>47</v>
      </c>
      <c r="Q2" s="23" t="s">
        <v>48</v>
      </c>
      <c r="R2" s="23" t="s">
        <v>49</v>
      </c>
      <c r="S2" s="23" t="s">
        <v>7</v>
      </c>
      <c r="V2" s="20"/>
      <c r="W2" s="23" t="s">
        <v>5</v>
      </c>
      <c r="X2" s="23" t="s">
        <v>6</v>
      </c>
      <c r="Y2" s="23" t="s">
        <v>47</v>
      </c>
      <c r="Z2" s="23" t="s">
        <v>48</v>
      </c>
      <c r="AA2" s="23" t="s">
        <v>49</v>
      </c>
      <c r="AB2" s="23" t="s">
        <v>7</v>
      </c>
      <c r="AE2" s="23" t="s">
        <v>5</v>
      </c>
      <c r="AF2" s="23" t="s">
        <v>6</v>
      </c>
      <c r="AG2" s="23" t="s">
        <v>47</v>
      </c>
      <c r="AH2" s="23" t="s">
        <v>48</v>
      </c>
      <c r="AI2" s="23" t="s">
        <v>49</v>
      </c>
      <c r="AJ2" s="23" t="s">
        <v>7</v>
      </c>
      <c r="AM2" s="38" t="s">
        <v>50</v>
      </c>
      <c r="AN2" s="23" t="s">
        <v>5</v>
      </c>
      <c r="AO2" s="23" t="s">
        <v>6</v>
      </c>
      <c r="AP2" s="23" t="s">
        <v>47</v>
      </c>
      <c r="AQ2" s="23" t="s">
        <v>48</v>
      </c>
      <c r="AR2" s="23" t="s">
        <v>49</v>
      </c>
      <c r="AS2" s="23" t="s">
        <v>7</v>
      </c>
    </row>
    <row r="3" spans="1:47" ht="15.75">
      <c r="A3" t="s">
        <v>51</v>
      </c>
      <c r="B3" t="s">
        <v>1</v>
      </c>
      <c r="C3" t="s">
        <v>52</v>
      </c>
      <c r="D3" t="s">
        <v>53</v>
      </c>
      <c r="E3" t="s">
        <v>54</v>
      </c>
      <c r="F3" s="24">
        <v>49.152547448353999</v>
      </c>
      <c r="G3" s="24">
        <v>65.534737513050004</v>
      </c>
      <c r="H3" s="24">
        <v>119.70730265482599</v>
      </c>
      <c r="I3" s="24">
        <v>173.87884989431601</v>
      </c>
      <c r="J3" s="24">
        <v>228.04911093689199</v>
      </c>
      <c r="K3" s="24">
        <v>282.22008425628798</v>
      </c>
      <c r="M3" s="20" t="s">
        <v>55</v>
      </c>
      <c r="N3" s="25">
        <f t="shared" ref="N3:S14" si="0">(1+(F3-MIN(F$3:F$14))*(5-1)/(MAX(F$3:F$14)-MIN(F$3:F$14)))</f>
        <v>5</v>
      </c>
      <c r="O3" s="25">
        <f t="shared" si="0"/>
        <v>5</v>
      </c>
      <c r="P3" s="25">
        <f t="shared" si="0"/>
        <v>5</v>
      </c>
      <c r="Q3" s="25">
        <f t="shared" si="0"/>
        <v>5</v>
      </c>
      <c r="R3" s="25">
        <f t="shared" si="0"/>
        <v>5</v>
      </c>
      <c r="S3" s="25">
        <f t="shared" si="0"/>
        <v>5</v>
      </c>
      <c r="V3" s="20" t="s">
        <v>55</v>
      </c>
      <c r="W3" s="26">
        <f>(F3/$F3)</f>
        <v>1</v>
      </c>
      <c r="X3" s="26">
        <f t="shared" ref="X3:AB14" si="1">(G3/$F3)</f>
        <v>1.3332927979350255</v>
      </c>
      <c r="Y3" s="26">
        <f t="shared" si="1"/>
        <v>2.4354241818413565</v>
      </c>
      <c r="Z3" s="26">
        <f t="shared" si="1"/>
        <v>3.537534856703318</v>
      </c>
      <c r="AA3" s="26">
        <f t="shared" si="1"/>
        <v>4.6396193641135239</v>
      </c>
      <c r="AB3" s="26">
        <f t="shared" si="1"/>
        <v>5.74171836267133</v>
      </c>
      <c r="AD3" s="20" t="s">
        <v>55</v>
      </c>
      <c r="AE3" s="27">
        <f>-(1-W3)</f>
        <v>0</v>
      </c>
      <c r="AF3" s="27">
        <f t="shared" ref="AF3:AJ14" si="2">-(1-X3)</f>
        <v>0.33329279793502553</v>
      </c>
      <c r="AG3" s="27">
        <f t="shared" si="2"/>
        <v>1.4354241818413565</v>
      </c>
      <c r="AH3" s="27">
        <f t="shared" si="2"/>
        <v>2.537534856703318</v>
      </c>
      <c r="AI3" s="27">
        <f t="shared" si="2"/>
        <v>3.6396193641135239</v>
      </c>
      <c r="AJ3" s="27">
        <f t="shared" si="2"/>
        <v>4.74171836267133</v>
      </c>
      <c r="AM3" s="39" t="s">
        <v>55</v>
      </c>
      <c r="AN3">
        <f>IF(AE3&lt;51%,1,IF(AE3&lt;151%,2,IF(AE3&lt;251%,3,IF(AE3&lt;=500%,4,5))))</f>
        <v>1</v>
      </c>
      <c r="AO3">
        <f t="shared" ref="AO3:AS14" si="3">IF(AF3&lt;51%,1,IF(AF3&lt;151%,2,IF(AF3&lt;251%,3,IF(AF3&lt;=500%,4,5))))</f>
        <v>1</v>
      </c>
      <c r="AP3">
        <f t="shared" si="3"/>
        <v>2</v>
      </c>
      <c r="AQ3">
        <f t="shared" si="3"/>
        <v>4</v>
      </c>
      <c r="AR3">
        <f t="shared" si="3"/>
        <v>4</v>
      </c>
      <c r="AS3">
        <f t="shared" si="3"/>
        <v>4</v>
      </c>
    </row>
    <row r="4" spans="1:47" ht="16.5" thickBot="1">
      <c r="A4" t="s">
        <v>51</v>
      </c>
      <c r="B4" t="s">
        <v>1</v>
      </c>
      <c r="C4" t="s">
        <v>56</v>
      </c>
      <c r="D4" t="s">
        <v>53</v>
      </c>
      <c r="E4" t="s">
        <v>54</v>
      </c>
      <c r="F4" s="24">
        <v>32.091332702978001</v>
      </c>
      <c r="G4" s="24">
        <v>44.303648999171998</v>
      </c>
      <c r="H4" s="24">
        <v>59.172989905496003</v>
      </c>
      <c r="I4" s="24">
        <v>77.832732513414001</v>
      </c>
      <c r="J4" s="24">
        <v>101.420720765166</v>
      </c>
      <c r="K4" s="24">
        <v>131.07532156704599</v>
      </c>
      <c r="M4" s="20" t="s">
        <v>57</v>
      </c>
      <c r="N4" s="25">
        <f t="shared" si="0"/>
        <v>3.2500000056811458</v>
      </c>
      <c r="O4" s="25">
        <f t="shared" si="0"/>
        <v>3.2500000017120043</v>
      </c>
      <c r="P4" s="25">
        <f t="shared" si="0"/>
        <v>2.3030621909168203</v>
      </c>
      <c r="Q4" s="25">
        <f t="shared" si="0"/>
        <v>1.8604558028980516</v>
      </c>
      <c r="R4" s="25">
        <f t="shared" si="0"/>
        <v>1.4749516609727171</v>
      </c>
      <c r="S4" s="25">
        <f t="shared" si="0"/>
        <v>1</v>
      </c>
      <c r="V4" s="20" t="s">
        <v>57</v>
      </c>
      <c r="W4" s="26">
        <f t="shared" ref="W4:W14" si="4">(F4/$F4)</f>
        <v>1</v>
      </c>
      <c r="X4" s="26">
        <f t="shared" si="1"/>
        <v>1.3805487422172631</v>
      </c>
      <c r="Y4" s="26">
        <f t="shared" si="1"/>
        <v>1.843893192382281</v>
      </c>
      <c r="Z4" s="26">
        <f t="shared" si="1"/>
        <v>2.4253505840282945</v>
      </c>
      <c r="AA4" s="26">
        <f t="shared" si="1"/>
        <v>3.1603773425014037</v>
      </c>
      <c r="AB4" s="26">
        <f t="shared" si="1"/>
        <v>4.0844461892628878</v>
      </c>
      <c r="AD4" s="20" t="s">
        <v>57</v>
      </c>
      <c r="AE4" s="27">
        <f t="shared" ref="AE4:AE14" si="5">-(1-W4)</f>
        <v>0</v>
      </c>
      <c r="AF4" s="27">
        <f t="shared" si="2"/>
        <v>0.38054874221726309</v>
      </c>
      <c r="AG4" s="27">
        <f t="shared" si="2"/>
        <v>0.843893192382281</v>
      </c>
      <c r="AH4" s="27">
        <f t="shared" si="2"/>
        <v>1.4253505840282945</v>
      </c>
      <c r="AI4" s="27">
        <f t="shared" si="2"/>
        <v>2.1603773425014037</v>
      </c>
      <c r="AJ4" s="27">
        <f t="shared" si="2"/>
        <v>3.0844461892628878</v>
      </c>
      <c r="AM4" s="39" t="s">
        <v>57</v>
      </c>
      <c r="AN4">
        <f t="shared" ref="AN4:AN14" si="6">IF(AE4&lt;51%,1,IF(AE4&lt;151%,2,IF(AE4&lt;251%,3,IF(AE4&lt;=500%,4,5))))</f>
        <v>1</v>
      </c>
      <c r="AO4">
        <f t="shared" si="3"/>
        <v>1</v>
      </c>
      <c r="AP4">
        <f t="shared" si="3"/>
        <v>2</v>
      </c>
      <c r="AQ4">
        <f t="shared" si="3"/>
        <v>2</v>
      </c>
      <c r="AR4">
        <f t="shared" si="3"/>
        <v>3</v>
      </c>
      <c r="AS4">
        <f t="shared" si="3"/>
        <v>4</v>
      </c>
    </row>
    <row r="5" spans="1:47" ht="16.5" thickBot="1">
      <c r="A5" t="s">
        <v>51</v>
      </c>
      <c r="B5" t="s">
        <v>1</v>
      </c>
      <c r="C5" s="28" t="s">
        <v>58</v>
      </c>
      <c r="D5" s="29" t="s">
        <v>53</v>
      </c>
      <c r="E5" s="29" t="s">
        <v>54</v>
      </c>
      <c r="F5" s="30">
        <v>49.152547448353999</v>
      </c>
      <c r="G5" s="30">
        <v>65.534737513050004</v>
      </c>
      <c r="H5" s="30">
        <v>86.969337693474003</v>
      </c>
      <c r="I5" s="30">
        <v>108.402401327744</v>
      </c>
      <c r="J5" s="30">
        <v>129.83458353329601</v>
      </c>
      <c r="K5" s="31">
        <v>151.26717006394799</v>
      </c>
      <c r="M5" s="20" t="s">
        <v>8</v>
      </c>
      <c r="N5" s="25">
        <f t="shared" si="0"/>
        <v>5</v>
      </c>
      <c r="O5" s="25">
        <f t="shared" si="0"/>
        <v>5</v>
      </c>
      <c r="P5" s="25">
        <f t="shared" si="0"/>
        <v>3.5414510963009525</v>
      </c>
      <c r="Q5" s="25">
        <f t="shared" si="0"/>
        <v>2.8597135443925765</v>
      </c>
      <c r="R5" s="25">
        <f t="shared" si="0"/>
        <v>2.2659294158056928</v>
      </c>
      <c r="S5" s="25">
        <f t="shared" si="0"/>
        <v>1.5343711058891805</v>
      </c>
      <c r="V5" s="20" t="s">
        <v>8</v>
      </c>
      <c r="W5" s="26">
        <f t="shared" si="4"/>
        <v>1</v>
      </c>
      <c r="X5" s="26">
        <f t="shared" si="1"/>
        <v>1.3332927979350255</v>
      </c>
      <c r="Y5" s="26">
        <f t="shared" si="1"/>
        <v>1.7693759979552472</v>
      </c>
      <c r="Z5" s="26">
        <f t="shared" si="1"/>
        <v>2.2054279372121157</v>
      </c>
      <c r="AA5" s="26">
        <f t="shared" si="1"/>
        <v>2.6414619439555387</v>
      </c>
      <c r="AB5" s="26">
        <f t="shared" si="1"/>
        <v>3.0775041766225599</v>
      </c>
      <c r="AD5" s="20" t="s">
        <v>8</v>
      </c>
      <c r="AE5" s="27">
        <f t="shared" si="5"/>
        <v>0</v>
      </c>
      <c r="AF5" s="27">
        <f t="shared" si="2"/>
        <v>0.33329279793502553</v>
      </c>
      <c r="AG5" s="27">
        <f t="shared" si="2"/>
        <v>0.76937599795524725</v>
      </c>
      <c r="AH5" s="27">
        <f t="shared" si="2"/>
        <v>1.2054279372121157</v>
      </c>
      <c r="AI5" s="27">
        <f t="shared" si="2"/>
        <v>1.6414619439555387</v>
      </c>
      <c r="AJ5" s="27">
        <f>-(1-AB5)</f>
        <v>2.0775041766225599</v>
      </c>
      <c r="AM5" s="39" t="s">
        <v>8</v>
      </c>
      <c r="AN5">
        <f t="shared" si="6"/>
        <v>1</v>
      </c>
      <c r="AO5">
        <f t="shared" si="3"/>
        <v>1</v>
      </c>
      <c r="AP5">
        <f t="shared" si="3"/>
        <v>2</v>
      </c>
      <c r="AQ5">
        <f t="shared" si="3"/>
        <v>2</v>
      </c>
      <c r="AR5">
        <f t="shared" si="3"/>
        <v>3</v>
      </c>
      <c r="AS5">
        <f t="shared" si="3"/>
        <v>3</v>
      </c>
    </row>
    <row r="6" spans="1:47" ht="15.75">
      <c r="A6" t="s">
        <v>51</v>
      </c>
      <c r="B6" t="s">
        <v>1</v>
      </c>
      <c r="C6" t="s">
        <v>59</v>
      </c>
      <c r="D6" t="s">
        <v>53</v>
      </c>
      <c r="E6" t="s">
        <v>54</v>
      </c>
      <c r="F6" s="24">
        <v>10.15548504661</v>
      </c>
      <c r="G6" s="24">
        <v>17.006535148139999</v>
      </c>
      <c r="H6" s="24">
        <v>29.925013207212</v>
      </c>
      <c r="I6" s="24">
        <v>51.509344831051997</v>
      </c>
      <c r="J6" s="24">
        <v>84.359291118230004</v>
      </c>
      <c r="K6" s="24">
        <v>131.07532156704599</v>
      </c>
      <c r="M6" s="20" t="s">
        <v>60</v>
      </c>
      <c r="N6" s="25">
        <f t="shared" si="0"/>
        <v>1</v>
      </c>
      <c r="O6" s="25">
        <f t="shared" si="0"/>
        <v>1</v>
      </c>
      <c r="P6" s="25">
        <f t="shared" si="0"/>
        <v>1</v>
      </c>
      <c r="Q6" s="25">
        <f t="shared" si="0"/>
        <v>1</v>
      </c>
      <c r="R6" s="25">
        <f t="shared" si="0"/>
        <v>1</v>
      </c>
      <c r="S6" s="25">
        <f t="shared" si="0"/>
        <v>1</v>
      </c>
      <c r="V6" s="20" t="s">
        <v>60</v>
      </c>
      <c r="W6" s="26">
        <f t="shared" si="4"/>
        <v>1</v>
      </c>
      <c r="X6" s="26">
        <f t="shared" si="1"/>
        <v>1.6746157441113014</v>
      </c>
      <c r="Y6" s="26">
        <f t="shared" si="1"/>
        <v>2.9466847787050074</v>
      </c>
      <c r="Z6" s="26">
        <f t="shared" si="1"/>
        <v>5.0720713579551102</v>
      </c>
      <c r="AA6" s="26">
        <f t="shared" si="1"/>
        <v>8.306771240472651</v>
      </c>
      <c r="AB6" s="26">
        <f t="shared" si="1"/>
        <v>12.906849940249797</v>
      </c>
      <c r="AD6" s="20" t="s">
        <v>60</v>
      </c>
      <c r="AE6" s="27">
        <f t="shared" si="5"/>
        <v>0</v>
      </c>
      <c r="AF6" s="27">
        <f t="shared" si="2"/>
        <v>0.67461574411130143</v>
      </c>
      <c r="AG6" s="27">
        <f t="shared" si="2"/>
        <v>1.9466847787050074</v>
      </c>
      <c r="AH6" s="27">
        <f t="shared" si="2"/>
        <v>4.0720713579551102</v>
      </c>
      <c r="AI6" s="27">
        <f t="shared" si="2"/>
        <v>7.306771240472651</v>
      </c>
      <c r="AJ6" s="27">
        <f t="shared" si="2"/>
        <v>11.906849940249797</v>
      </c>
      <c r="AM6" s="39" t="s">
        <v>60</v>
      </c>
      <c r="AN6">
        <f t="shared" si="6"/>
        <v>1</v>
      </c>
      <c r="AO6">
        <f t="shared" si="3"/>
        <v>2</v>
      </c>
      <c r="AP6">
        <f t="shared" si="3"/>
        <v>3</v>
      </c>
      <c r="AQ6">
        <f t="shared" si="3"/>
        <v>4</v>
      </c>
      <c r="AR6">
        <f t="shared" si="3"/>
        <v>5</v>
      </c>
      <c r="AS6">
        <f t="shared" si="3"/>
        <v>5</v>
      </c>
      <c r="AU6" t="s">
        <v>16</v>
      </c>
    </row>
    <row r="7" spans="1:47" ht="15.75">
      <c r="A7" t="s">
        <v>51</v>
      </c>
      <c r="B7" t="s">
        <v>1</v>
      </c>
      <c r="C7" t="s">
        <v>61</v>
      </c>
      <c r="D7" t="s">
        <v>53</v>
      </c>
      <c r="E7" t="s">
        <v>54</v>
      </c>
      <c r="F7" s="24">
        <v>49.152547448353999</v>
      </c>
      <c r="G7" s="24">
        <v>65.534737513050004</v>
      </c>
      <c r="H7" s="24">
        <v>81.921416250999997</v>
      </c>
      <c r="I7" s="24">
        <v>98.306478353193995</v>
      </c>
      <c r="J7" s="24">
        <v>114.69072161398</v>
      </c>
      <c r="K7" s="24">
        <v>131.07532156704599</v>
      </c>
      <c r="M7" s="20" t="s">
        <v>62</v>
      </c>
      <c r="N7" s="25">
        <f t="shared" si="0"/>
        <v>5</v>
      </c>
      <c r="O7" s="25">
        <f t="shared" si="0"/>
        <v>5</v>
      </c>
      <c r="P7" s="25">
        <f t="shared" si="0"/>
        <v>3.3165550071710639</v>
      </c>
      <c r="Q7" s="25">
        <f t="shared" si="0"/>
        <v>2.5296992007264647</v>
      </c>
      <c r="R7" s="25">
        <f t="shared" si="0"/>
        <v>1.844358508738575</v>
      </c>
      <c r="S7" s="25">
        <f t="shared" si="0"/>
        <v>1</v>
      </c>
      <c r="V7" s="20" t="s">
        <v>62</v>
      </c>
      <c r="W7" s="26">
        <f t="shared" si="4"/>
        <v>1</v>
      </c>
      <c r="X7" s="26">
        <f t="shared" si="1"/>
        <v>1.3332927979350255</v>
      </c>
      <c r="Y7" s="26">
        <f t="shared" si="1"/>
        <v>1.6666769171440645</v>
      </c>
      <c r="Z7" s="26">
        <f t="shared" si="1"/>
        <v>2.0000281461807741</v>
      </c>
      <c r="AA7" s="26">
        <f t="shared" si="1"/>
        <v>2.3333627160319383</v>
      </c>
      <c r="AB7" s="26">
        <f t="shared" si="1"/>
        <v>2.6667045427252902</v>
      </c>
      <c r="AD7" s="20" t="s">
        <v>62</v>
      </c>
      <c r="AE7" s="27">
        <f t="shared" si="5"/>
        <v>0</v>
      </c>
      <c r="AF7" s="27">
        <f t="shared" si="2"/>
        <v>0.33329279793502553</v>
      </c>
      <c r="AG7" s="27">
        <f t="shared" si="2"/>
        <v>0.66667691714406452</v>
      </c>
      <c r="AH7" s="27">
        <f t="shared" si="2"/>
        <v>1.0000281461807741</v>
      </c>
      <c r="AI7" s="27">
        <f t="shared" si="2"/>
        <v>1.3333627160319383</v>
      </c>
      <c r="AJ7" s="27">
        <f t="shared" si="2"/>
        <v>1.6667045427252902</v>
      </c>
      <c r="AM7" s="39" t="s">
        <v>62</v>
      </c>
      <c r="AN7">
        <f t="shared" si="6"/>
        <v>1</v>
      </c>
      <c r="AO7">
        <f t="shared" si="3"/>
        <v>1</v>
      </c>
      <c r="AP7">
        <f t="shared" si="3"/>
        <v>2</v>
      </c>
      <c r="AQ7">
        <f t="shared" si="3"/>
        <v>2</v>
      </c>
      <c r="AR7">
        <f t="shared" si="3"/>
        <v>2</v>
      </c>
      <c r="AS7">
        <f t="shared" si="3"/>
        <v>3</v>
      </c>
      <c r="AU7">
        <v>1</v>
      </c>
    </row>
    <row r="8" spans="1:47" ht="15.75">
      <c r="A8" t="s">
        <v>51</v>
      </c>
      <c r="B8" t="s">
        <v>1</v>
      </c>
      <c r="C8" t="s">
        <v>63</v>
      </c>
      <c r="D8" t="s">
        <v>53</v>
      </c>
      <c r="E8" t="s">
        <v>54</v>
      </c>
      <c r="F8" s="24">
        <v>32.091332702978001</v>
      </c>
      <c r="G8" s="24">
        <v>44.303648999171998</v>
      </c>
      <c r="H8" s="24">
        <v>59.172989905496003</v>
      </c>
      <c r="I8" s="24">
        <v>77.832732513414001</v>
      </c>
      <c r="J8" s="24">
        <v>101.420720765166</v>
      </c>
      <c r="K8" s="24">
        <v>131.07532156704599</v>
      </c>
      <c r="M8" s="20" t="s">
        <v>64</v>
      </c>
      <c r="N8" s="25">
        <f t="shared" si="0"/>
        <v>3.2500000056811458</v>
      </c>
      <c r="O8" s="25">
        <f t="shared" si="0"/>
        <v>3.2500000017120043</v>
      </c>
      <c r="P8" s="25">
        <f t="shared" si="0"/>
        <v>2.3030621909168203</v>
      </c>
      <c r="Q8" s="25">
        <f t="shared" si="0"/>
        <v>1.8604558028980516</v>
      </c>
      <c r="R8" s="25">
        <f t="shared" si="0"/>
        <v>1.4749516609727171</v>
      </c>
      <c r="S8" s="25">
        <f t="shared" si="0"/>
        <v>1</v>
      </c>
      <c r="V8" s="20" t="s">
        <v>64</v>
      </c>
      <c r="W8" s="26">
        <f t="shared" si="4"/>
        <v>1</v>
      </c>
      <c r="X8" s="26">
        <f t="shared" si="1"/>
        <v>1.3805487422172631</v>
      </c>
      <c r="Y8" s="26">
        <f t="shared" si="1"/>
        <v>1.843893192382281</v>
      </c>
      <c r="Z8" s="26">
        <f t="shared" si="1"/>
        <v>2.4253505840282945</v>
      </c>
      <c r="AA8" s="26">
        <f t="shared" si="1"/>
        <v>3.1603773425014037</v>
      </c>
      <c r="AB8" s="26">
        <f t="shared" si="1"/>
        <v>4.0844461892628878</v>
      </c>
      <c r="AD8" s="20" t="s">
        <v>64</v>
      </c>
      <c r="AE8" s="27">
        <f t="shared" si="5"/>
        <v>0</v>
      </c>
      <c r="AF8" s="27">
        <f t="shared" si="2"/>
        <v>0.38054874221726309</v>
      </c>
      <c r="AG8" s="27">
        <f t="shared" si="2"/>
        <v>0.843893192382281</v>
      </c>
      <c r="AH8" s="27">
        <f t="shared" si="2"/>
        <v>1.4253505840282945</v>
      </c>
      <c r="AI8" s="27">
        <f t="shared" si="2"/>
        <v>2.1603773425014037</v>
      </c>
      <c r="AJ8" s="27">
        <f t="shared" si="2"/>
        <v>3.0844461892628878</v>
      </c>
      <c r="AM8" s="39" t="s">
        <v>64</v>
      </c>
      <c r="AN8">
        <f t="shared" si="6"/>
        <v>1</v>
      </c>
      <c r="AO8">
        <f t="shared" si="3"/>
        <v>1</v>
      </c>
      <c r="AP8">
        <f t="shared" si="3"/>
        <v>2</v>
      </c>
      <c r="AQ8">
        <f t="shared" si="3"/>
        <v>2</v>
      </c>
      <c r="AR8">
        <f t="shared" si="3"/>
        <v>3</v>
      </c>
      <c r="AS8">
        <f t="shared" si="3"/>
        <v>4</v>
      </c>
      <c r="AU8">
        <v>2</v>
      </c>
    </row>
    <row r="9" spans="1:47" ht="15.75">
      <c r="A9" t="s">
        <v>51</v>
      </c>
      <c r="B9" t="s">
        <v>1</v>
      </c>
      <c r="C9" t="s">
        <v>65</v>
      </c>
      <c r="D9" t="s">
        <v>53</v>
      </c>
      <c r="E9" t="s">
        <v>54</v>
      </c>
      <c r="F9" s="24">
        <v>39.403281847918002</v>
      </c>
      <c r="G9" s="24">
        <v>53.402686949516003</v>
      </c>
      <c r="H9" s="24">
        <v>68.922315434666004</v>
      </c>
      <c r="I9" s="24">
        <v>86.607195000351993</v>
      </c>
      <c r="J9" s="24">
        <v>107.107863906962</v>
      </c>
      <c r="K9" s="24">
        <v>131.07532156704599</v>
      </c>
      <c r="M9" s="20" t="s">
        <v>66</v>
      </c>
      <c r="N9" s="25">
        <f t="shared" si="0"/>
        <v>4</v>
      </c>
      <c r="O9" s="25">
        <f t="shared" si="0"/>
        <v>4.0000000022826736</v>
      </c>
      <c r="P9" s="25">
        <f t="shared" si="0"/>
        <v>2.7374162529106849</v>
      </c>
      <c r="Q9" s="25">
        <f t="shared" si="0"/>
        <v>2.1472744014500904</v>
      </c>
      <c r="R9" s="25">
        <f t="shared" si="0"/>
        <v>1.6332688792411578</v>
      </c>
      <c r="S9" s="25">
        <f t="shared" si="0"/>
        <v>1</v>
      </c>
      <c r="V9" s="20" t="s">
        <v>66</v>
      </c>
      <c r="W9" s="26">
        <f t="shared" si="4"/>
        <v>1</v>
      </c>
      <c r="X9" s="26">
        <f t="shared" si="1"/>
        <v>1.3552852565842228</v>
      </c>
      <c r="Y9" s="26">
        <f t="shared" si="1"/>
        <v>1.7491516493646515</v>
      </c>
      <c r="Z9" s="26">
        <f t="shared" si="1"/>
        <v>2.1979690761450663</v>
      </c>
      <c r="AA9" s="26">
        <f t="shared" si="1"/>
        <v>2.7182472850956545</v>
      </c>
      <c r="AB9" s="26">
        <f t="shared" si="1"/>
        <v>3.3265077277813542</v>
      </c>
      <c r="AD9" s="20" t="s">
        <v>66</v>
      </c>
      <c r="AE9" s="27">
        <f t="shared" si="5"/>
        <v>0</v>
      </c>
      <c r="AF9" s="27">
        <f t="shared" si="2"/>
        <v>0.35528525658422283</v>
      </c>
      <c r="AG9" s="27">
        <f t="shared" si="2"/>
        <v>0.74915164936465151</v>
      </c>
      <c r="AH9" s="27">
        <f t="shared" si="2"/>
        <v>1.1979690761450663</v>
      </c>
      <c r="AI9" s="27">
        <f t="shared" si="2"/>
        <v>1.7182472850956545</v>
      </c>
      <c r="AJ9" s="27">
        <f t="shared" si="2"/>
        <v>2.3265077277813542</v>
      </c>
      <c r="AM9" s="39" t="s">
        <v>66</v>
      </c>
      <c r="AN9">
        <f t="shared" si="6"/>
        <v>1</v>
      </c>
      <c r="AO9">
        <f t="shared" si="3"/>
        <v>1</v>
      </c>
      <c r="AP9">
        <f t="shared" si="3"/>
        <v>2</v>
      </c>
      <c r="AQ9">
        <f t="shared" si="3"/>
        <v>2</v>
      </c>
      <c r="AR9">
        <f t="shared" si="3"/>
        <v>3</v>
      </c>
      <c r="AS9">
        <f t="shared" si="3"/>
        <v>3</v>
      </c>
      <c r="AU9">
        <v>3</v>
      </c>
    </row>
    <row r="10" spans="1:47" ht="15.75">
      <c r="A10" t="s">
        <v>51</v>
      </c>
      <c r="B10" t="s">
        <v>1</v>
      </c>
      <c r="C10" t="s">
        <v>67</v>
      </c>
      <c r="D10" t="s">
        <v>53</v>
      </c>
      <c r="E10" t="s">
        <v>54</v>
      </c>
      <c r="F10" s="24">
        <v>44.277914648135997</v>
      </c>
      <c r="G10" s="24">
        <v>59.468712175896002</v>
      </c>
      <c r="H10" s="24">
        <v>75.421865898220005</v>
      </c>
      <c r="I10" s="24">
        <v>92.456836732159999</v>
      </c>
      <c r="J10" s="24">
        <v>110.899292815858</v>
      </c>
      <c r="K10" s="24">
        <v>131.07532156704599</v>
      </c>
      <c r="M10" s="20" t="s">
        <v>68</v>
      </c>
      <c r="N10" s="25">
        <f t="shared" si="0"/>
        <v>4.4999999999999991</v>
      </c>
      <c r="O10" s="25">
        <f t="shared" si="0"/>
        <v>4.4999999965759905</v>
      </c>
      <c r="P10" s="25">
        <f t="shared" si="0"/>
        <v>3.0269856325084881</v>
      </c>
      <c r="Q10" s="25">
        <f t="shared" si="0"/>
        <v>2.3384868028987613</v>
      </c>
      <c r="R10" s="25">
        <f t="shared" si="0"/>
        <v>1.7388136955317155</v>
      </c>
      <c r="S10" s="25">
        <f t="shared" si="0"/>
        <v>1</v>
      </c>
      <c r="V10" s="20" t="s">
        <v>68</v>
      </c>
      <c r="W10" s="26">
        <f t="shared" si="4"/>
        <v>1</v>
      </c>
      <c r="X10" s="26">
        <f t="shared" si="1"/>
        <v>1.3430784319559075</v>
      </c>
      <c r="Y10" s="26">
        <f t="shared" si="1"/>
        <v>1.7033743909932555</v>
      </c>
      <c r="Z10" s="26">
        <f t="shared" si="1"/>
        <v>2.0881027814179642</v>
      </c>
      <c r="AA10" s="26">
        <f t="shared" si="1"/>
        <v>2.5046186952828102</v>
      </c>
      <c r="AB10" s="26">
        <f t="shared" si="1"/>
        <v>2.9602866939119497</v>
      </c>
      <c r="AD10" s="20" t="s">
        <v>68</v>
      </c>
      <c r="AE10" s="27">
        <f t="shared" si="5"/>
        <v>0</v>
      </c>
      <c r="AF10" s="27">
        <f t="shared" si="2"/>
        <v>0.34307843195590748</v>
      </c>
      <c r="AG10" s="27">
        <f t="shared" si="2"/>
        <v>0.70337439099325549</v>
      </c>
      <c r="AH10" s="27">
        <f t="shared" si="2"/>
        <v>1.0881027814179642</v>
      </c>
      <c r="AI10" s="27">
        <f t="shared" si="2"/>
        <v>1.5046186952828102</v>
      </c>
      <c r="AJ10" s="27">
        <f t="shared" si="2"/>
        <v>1.9602866939119497</v>
      </c>
      <c r="AM10" s="39" t="s">
        <v>68</v>
      </c>
      <c r="AN10">
        <f t="shared" si="6"/>
        <v>1</v>
      </c>
      <c r="AO10">
        <f t="shared" si="3"/>
        <v>1</v>
      </c>
      <c r="AP10">
        <f t="shared" si="3"/>
        <v>2</v>
      </c>
      <c r="AQ10">
        <f t="shared" si="3"/>
        <v>2</v>
      </c>
      <c r="AR10">
        <f t="shared" si="3"/>
        <v>2</v>
      </c>
      <c r="AS10">
        <f t="shared" si="3"/>
        <v>3</v>
      </c>
      <c r="AU10">
        <v>4</v>
      </c>
    </row>
    <row r="11" spans="1:47" ht="15.75">
      <c r="A11" t="s">
        <v>51</v>
      </c>
      <c r="B11" t="s">
        <v>1</v>
      </c>
      <c r="C11" t="s">
        <v>69</v>
      </c>
      <c r="D11" t="s">
        <v>53</v>
      </c>
      <c r="E11" t="s">
        <v>54</v>
      </c>
      <c r="F11" s="24">
        <v>24.779383447263999</v>
      </c>
      <c r="G11" s="24">
        <v>35.204611048827999</v>
      </c>
      <c r="H11" s="24">
        <v>49.423664376326002</v>
      </c>
      <c r="I11" s="24">
        <v>69.058269915701999</v>
      </c>
      <c r="J11" s="24">
        <v>95.733577512596</v>
      </c>
      <c r="K11" s="24">
        <v>131.07532156704599</v>
      </c>
      <c r="M11" s="20" t="s">
        <v>70</v>
      </c>
      <c r="N11" s="25">
        <f t="shared" si="0"/>
        <v>2.5</v>
      </c>
      <c r="O11" s="25">
        <f t="shared" si="0"/>
        <v>2.5000000011413364</v>
      </c>
      <c r="P11" s="25">
        <f t="shared" si="0"/>
        <v>1.8687081289229561</v>
      </c>
      <c r="Q11" s="25">
        <f t="shared" si="0"/>
        <v>1.5736372007250452</v>
      </c>
      <c r="R11" s="25">
        <f t="shared" si="0"/>
        <v>1.3166344396205789</v>
      </c>
      <c r="S11" s="25">
        <f t="shared" si="0"/>
        <v>1</v>
      </c>
      <c r="V11" s="20" t="s">
        <v>70</v>
      </c>
      <c r="W11" s="26">
        <f t="shared" si="4"/>
        <v>1</v>
      </c>
      <c r="X11" s="26">
        <f t="shared" si="1"/>
        <v>1.4207218320726658</v>
      </c>
      <c r="Y11" s="26">
        <f t="shared" si="1"/>
        <v>1.9945477853196176</v>
      </c>
      <c r="Z11" s="26">
        <f t="shared" si="1"/>
        <v>2.7869244633416019</v>
      </c>
      <c r="AA11" s="26">
        <f t="shared" si="1"/>
        <v>3.8634366232855712</v>
      </c>
      <c r="AB11" s="26">
        <f t="shared" si="1"/>
        <v>5.2896926126512884</v>
      </c>
      <c r="AD11" s="20" t="s">
        <v>70</v>
      </c>
      <c r="AE11" s="27">
        <f t="shared" si="5"/>
        <v>0</v>
      </c>
      <c r="AF11" s="27">
        <f t="shared" si="2"/>
        <v>0.42072183207266578</v>
      </c>
      <c r="AG11" s="27">
        <f t="shared" si="2"/>
        <v>0.99454778531961763</v>
      </c>
      <c r="AH11" s="27">
        <f t="shared" si="2"/>
        <v>1.7869244633416019</v>
      </c>
      <c r="AI11" s="27">
        <f t="shared" si="2"/>
        <v>2.8634366232855712</v>
      </c>
      <c r="AJ11" s="27">
        <f t="shared" si="2"/>
        <v>4.2896926126512884</v>
      </c>
      <c r="AM11" s="39" t="s">
        <v>70</v>
      </c>
      <c r="AN11">
        <f t="shared" si="6"/>
        <v>1</v>
      </c>
      <c r="AO11">
        <f t="shared" si="3"/>
        <v>1</v>
      </c>
      <c r="AP11">
        <f t="shared" si="3"/>
        <v>2</v>
      </c>
      <c r="AQ11">
        <f t="shared" si="3"/>
        <v>3</v>
      </c>
      <c r="AR11">
        <f t="shared" si="3"/>
        <v>4</v>
      </c>
      <c r="AS11">
        <f t="shared" si="3"/>
        <v>4</v>
      </c>
      <c r="AU11">
        <v>5</v>
      </c>
    </row>
    <row r="12" spans="1:47" ht="30">
      <c r="A12" t="s">
        <v>51</v>
      </c>
      <c r="B12" t="s">
        <v>1</v>
      </c>
      <c r="C12" t="s">
        <v>71</v>
      </c>
      <c r="D12" t="s">
        <v>53</v>
      </c>
      <c r="E12" t="s">
        <v>54</v>
      </c>
      <c r="F12" s="24">
        <v>32.091332702978001</v>
      </c>
      <c r="G12" s="24">
        <v>44.303648999171998</v>
      </c>
      <c r="H12" s="24">
        <v>59.172989905496003</v>
      </c>
      <c r="I12" s="24">
        <v>77.832732513414001</v>
      </c>
      <c r="J12" s="24">
        <v>101.420720765166</v>
      </c>
      <c r="K12" s="24">
        <v>131.07532156704599</v>
      </c>
      <c r="M12" s="20" t="s">
        <v>72</v>
      </c>
      <c r="N12" s="25">
        <f t="shared" si="0"/>
        <v>3.2500000056811458</v>
      </c>
      <c r="O12" s="25">
        <f t="shared" si="0"/>
        <v>3.2500000017120043</v>
      </c>
      <c r="P12" s="25">
        <f t="shared" si="0"/>
        <v>2.3030621909168203</v>
      </c>
      <c r="Q12" s="25">
        <f t="shared" si="0"/>
        <v>1.8604558028980516</v>
      </c>
      <c r="R12" s="25">
        <f t="shared" si="0"/>
        <v>1.4749516609727171</v>
      </c>
      <c r="S12" s="25">
        <f t="shared" si="0"/>
        <v>1</v>
      </c>
      <c r="V12" s="20" t="s">
        <v>72</v>
      </c>
      <c r="W12" s="26">
        <f t="shared" si="4"/>
        <v>1</v>
      </c>
      <c r="X12" s="26">
        <f t="shared" si="1"/>
        <v>1.3805487422172631</v>
      </c>
      <c r="Y12" s="26">
        <f t="shared" si="1"/>
        <v>1.843893192382281</v>
      </c>
      <c r="Z12" s="26">
        <f t="shared" si="1"/>
        <v>2.4253505840282945</v>
      </c>
      <c r="AA12" s="26">
        <f t="shared" si="1"/>
        <v>3.1603773425014037</v>
      </c>
      <c r="AB12" s="26">
        <f t="shared" si="1"/>
        <v>4.0844461892628878</v>
      </c>
      <c r="AD12" s="20" t="s">
        <v>72</v>
      </c>
      <c r="AE12" s="27">
        <f t="shared" si="5"/>
        <v>0</v>
      </c>
      <c r="AF12" s="27">
        <f t="shared" si="2"/>
        <v>0.38054874221726309</v>
      </c>
      <c r="AG12" s="27">
        <f t="shared" si="2"/>
        <v>0.843893192382281</v>
      </c>
      <c r="AH12" s="27">
        <f t="shared" si="2"/>
        <v>1.4253505840282945</v>
      </c>
      <c r="AI12" s="27">
        <f t="shared" si="2"/>
        <v>2.1603773425014037</v>
      </c>
      <c r="AJ12" s="27">
        <f t="shared" si="2"/>
        <v>3.0844461892628878</v>
      </c>
      <c r="AM12" s="39" t="s">
        <v>73</v>
      </c>
      <c r="AN12">
        <f t="shared" si="6"/>
        <v>1</v>
      </c>
      <c r="AO12">
        <f t="shared" si="3"/>
        <v>1</v>
      </c>
      <c r="AP12">
        <f t="shared" si="3"/>
        <v>2</v>
      </c>
      <c r="AQ12">
        <f t="shared" si="3"/>
        <v>2</v>
      </c>
      <c r="AR12">
        <f t="shared" si="3"/>
        <v>3</v>
      </c>
      <c r="AS12">
        <f t="shared" si="3"/>
        <v>4</v>
      </c>
    </row>
    <row r="13" spans="1:47" ht="15.75">
      <c r="A13" t="s">
        <v>51</v>
      </c>
      <c r="B13" t="s">
        <v>1</v>
      </c>
      <c r="C13" t="s">
        <v>74</v>
      </c>
      <c r="D13" t="s">
        <v>53</v>
      </c>
      <c r="E13" t="s">
        <v>54</v>
      </c>
      <c r="F13" s="24">
        <v>10.15548504661</v>
      </c>
      <c r="G13" s="24">
        <v>17.006535148139999</v>
      </c>
      <c r="H13" s="24">
        <v>29.925013207212</v>
      </c>
      <c r="I13" s="24">
        <v>51.509344831051997</v>
      </c>
      <c r="J13" s="24">
        <v>84.359291118230004</v>
      </c>
      <c r="K13" s="24">
        <v>131.07532156704599</v>
      </c>
      <c r="M13" s="20" t="s">
        <v>75</v>
      </c>
      <c r="N13" s="25">
        <f t="shared" si="0"/>
        <v>1</v>
      </c>
      <c r="O13" s="25">
        <f t="shared" si="0"/>
        <v>1</v>
      </c>
      <c r="P13" s="25">
        <f t="shared" si="0"/>
        <v>1</v>
      </c>
      <c r="Q13" s="25">
        <f t="shared" si="0"/>
        <v>1</v>
      </c>
      <c r="R13" s="25">
        <f t="shared" si="0"/>
        <v>1</v>
      </c>
      <c r="S13" s="25">
        <f t="shared" si="0"/>
        <v>1</v>
      </c>
      <c r="V13" s="20" t="s">
        <v>75</v>
      </c>
      <c r="W13" s="26">
        <f t="shared" si="4"/>
        <v>1</v>
      </c>
      <c r="X13" s="26">
        <f t="shared" si="1"/>
        <v>1.6746157441113014</v>
      </c>
      <c r="Y13" s="26">
        <f t="shared" si="1"/>
        <v>2.9466847787050074</v>
      </c>
      <c r="Z13" s="26">
        <f t="shared" si="1"/>
        <v>5.0720713579551102</v>
      </c>
      <c r="AA13" s="26">
        <f t="shared" si="1"/>
        <v>8.306771240472651</v>
      </c>
      <c r="AB13" s="26">
        <f t="shared" si="1"/>
        <v>12.906849940249797</v>
      </c>
      <c r="AD13" s="20" t="s">
        <v>75</v>
      </c>
      <c r="AE13" s="27">
        <f t="shared" si="5"/>
        <v>0</v>
      </c>
      <c r="AF13" s="27">
        <f t="shared" si="2"/>
        <v>0.67461574411130143</v>
      </c>
      <c r="AG13" s="27">
        <f t="shared" si="2"/>
        <v>1.9466847787050074</v>
      </c>
      <c r="AH13" s="27">
        <f t="shared" si="2"/>
        <v>4.0720713579551102</v>
      </c>
      <c r="AI13" s="27">
        <f t="shared" si="2"/>
        <v>7.306771240472651</v>
      </c>
      <c r="AJ13" s="27">
        <f t="shared" si="2"/>
        <v>11.906849940249797</v>
      </c>
      <c r="AM13" s="39" t="s">
        <v>75</v>
      </c>
      <c r="AN13">
        <f t="shared" si="6"/>
        <v>1</v>
      </c>
      <c r="AO13">
        <f t="shared" si="3"/>
        <v>2</v>
      </c>
      <c r="AP13">
        <f t="shared" si="3"/>
        <v>3</v>
      </c>
      <c r="AQ13">
        <f t="shared" si="3"/>
        <v>4</v>
      </c>
      <c r="AR13">
        <f t="shared" si="3"/>
        <v>5</v>
      </c>
      <c r="AS13">
        <f t="shared" si="3"/>
        <v>5</v>
      </c>
    </row>
    <row r="14" spans="1:47" ht="15.75">
      <c r="A14" t="s">
        <v>51</v>
      </c>
      <c r="B14" t="s">
        <v>1</v>
      </c>
      <c r="C14" t="s">
        <v>76</v>
      </c>
      <c r="D14" t="s">
        <v>53</v>
      </c>
      <c r="E14" t="s">
        <v>54</v>
      </c>
      <c r="F14" s="24">
        <v>49.152547448353999</v>
      </c>
      <c r="G14" s="24">
        <v>65.534737513050004</v>
      </c>
      <c r="H14" s="24">
        <v>81.921416250999997</v>
      </c>
      <c r="I14" s="24">
        <v>98.306478353193995</v>
      </c>
      <c r="J14" s="24">
        <v>114.69072161398</v>
      </c>
      <c r="K14" s="24">
        <v>131.07532156704599</v>
      </c>
      <c r="M14" s="20" t="s">
        <v>77</v>
      </c>
      <c r="N14" s="25">
        <f t="shared" si="0"/>
        <v>5</v>
      </c>
      <c r="O14" s="25">
        <f t="shared" si="0"/>
        <v>5</v>
      </c>
      <c r="P14" s="25">
        <f t="shared" si="0"/>
        <v>3.3165550071710639</v>
      </c>
      <c r="Q14" s="25">
        <f t="shared" si="0"/>
        <v>2.5296992007264647</v>
      </c>
      <c r="R14" s="25">
        <f t="shared" si="0"/>
        <v>1.844358508738575</v>
      </c>
      <c r="S14" s="25">
        <f t="shared" si="0"/>
        <v>1</v>
      </c>
      <c r="V14" s="20" t="s">
        <v>77</v>
      </c>
      <c r="W14" s="26">
        <f t="shared" si="4"/>
        <v>1</v>
      </c>
      <c r="X14" s="26">
        <f t="shared" si="1"/>
        <v>1.3332927979350255</v>
      </c>
      <c r="Y14" s="26">
        <f t="shared" si="1"/>
        <v>1.6666769171440645</v>
      </c>
      <c r="Z14" s="26">
        <f t="shared" si="1"/>
        <v>2.0000281461807741</v>
      </c>
      <c r="AA14" s="26">
        <f t="shared" si="1"/>
        <v>2.3333627160319383</v>
      </c>
      <c r="AB14" s="26">
        <f t="shared" si="1"/>
        <v>2.6667045427252902</v>
      </c>
      <c r="AD14" s="20" t="s">
        <v>77</v>
      </c>
      <c r="AE14" s="27">
        <f t="shared" si="5"/>
        <v>0</v>
      </c>
      <c r="AF14" s="27">
        <f t="shared" si="2"/>
        <v>0.33329279793502553</v>
      </c>
      <c r="AG14" s="27">
        <f t="shared" si="2"/>
        <v>0.66667691714406452</v>
      </c>
      <c r="AH14" s="27">
        <f t="shared" si="2"/>
        <v>1.0000281461807741</v>
      </c>
      <c r="AI14" s="27">
        <f t="shared" si="2"/>
        <v>1.3333627160319383</v>
      </c>
      <c r="AJ14" s="27">
        <f t="shared" si="2"/>
        <v>1.6667045427252902</v>
      </c>
      <c r="AM14" s="39" t="s">
        <v>77</v>
      </c>
      <c r="AN14">
        <f t="shared" si="6"/>
        <v>1</v>
      </c>
      <c r="AO14">
        <f t="shared" si="3"/>
        <v>1</v>
      </c>
      <c r="AP14">
        <f t="shared" si="3"/>
        <v>2</v>
      </c>
      <c r="AQ14">
        <f t="shared" si="3"/>
        <v>2</v>
      </c>
      <c r="AR14">
        <f t="shared" si="3"/>
        <v>2</v>
      </c>
      <c r="AS14">
        <f t="shared" si="3"/>
        <v>3</v>
      </c>
    </row>
    <row r="15" spans="1:47" ht="16.5" thickBot="1">
      <c r="N15" s="302" t="s">
        <v>2</v>
      </c>
      <c r="O15" s="302"/>
      <c r="P15" s="302"/>
      <c r="Q15" s="302"/>
      <c r="R15" s="302"/>
      <c r="S15" s="302"/>
      <c r="W15" s="302" t="s">
        <v>2</v>
      </c>
      <c r="X15" s="302"/>
      <c r="Y15" s="302"/>
      <c r="Z15" s="302"/>
      <c r="AA15" s="302"/>
      <c r="AB15" s="302"/>
      <c r="AE15" s="302" t="s">
        <v>2</v>
      </c>
      <c r="AF15" s="302"/>
      <c r="AG15" s="302"/>
      <c r="AH15" s="302"/>
      <c r="AI15" s="302"/>
      <c r="AJ15" s="302"/>
      <c r="AN15" s="302" t="s">
        <v>2</v>
      </c>
      <c r="AO15" s="302"/>
      <c r="AP15" s="302"/>
      <c r="AQ15" s="302"/>
      <c r="AR15" s="302"/>
      <c r="AS15" s="302"/>
    </row>
    <row r="16" spans="1:47" ht="16.5" thickBot="1">
      <c r="A16" s="21" t="s">
        <v>43</v>
      </c>
      <c r="B16" s="21" t="s">
        <v>44</v>
      </c>
      <c r="C16" s="21" t="s">
        <v>4</v>
      </c>
      <c r="D16" s="21" t="s">
        <v>45</v>
      </c>
      <c r="E16" s="21" t="s">
        <v>46</v>
      </c>
      <c r="F16" s="22" t="s">
        <v>5</v>
      </c>
      <c r="G16" s="22" t="s">
        <v>6</v>
      </c>
      <c r="H16" s="22" t="s">
        <v>47</v>
      </c>
      <c r="I16" s="22" t="s">
        <v>48</v>
      </c>
      <c r="J16" s="22" t="s">
        <v>49</v>
      </c>
      <c r="K16" s="22" t="s">
        <v>7</v>
      </c>
      <c r="N16" s="32" t="s">
        <v>5</v>
      </c>
      <c r="O16" s="32" t="s">
        <v>6</v>
      </c>
      <c r="P16" s="32" t="s">
        <v>47</v>
      </c>
      <c r="Q16" s="32" t="s">
        <v>48</v>
      </c>
      <c r="R16" s="32" t="s">
        <v>49</v>
      </c>
      <c r="S16" s="32" t="s">
        <v>7</v>
      </c>
      <c r="W16" s="32" t="s">
        <v>5</v>
      </c>
      <c r="X16" s="32" t="s">
        <v>6</v>
      </c>
      <c r="Y16" s="32" t="s">
        <v>47</v>
      </c>
      <c r="Z16" s="32" t="s">
        <v>48</v>
      </c>
      <c r="AA16" s="32" t="s">
        <v>49</v>
      </c>
      <c r="AB16" s="32" t="s">
        <v>7</v>
      </c>
      <c r="AD16" s="33"/>
      <c r="AE16" s="32" t="s">
        <v>5</v>
      </c>
      <c r="AF16" s="32" t="s">
        <v>6</v>
      </c>
      <c r="AG16" s="32" t="s">
        <v>47</v>
      </c>
      <c r="AH16" s="32" t="s">
        <v>48</v>
      </c>
      <c r="AI16" s="32" t="s">
        <v>49</v>
      </c>
      <c r="AJ16" s="32" t="s">
        <v>7</v>
      </c>
      <c r="AN16" s="32" t="s">
        <v>5</v>
      </c>
      <c r="AO16" s="32" t="s">
        <v>6</v>
      </c>
      <c r="AP16" s="32" t="s">
        <v>47</v>
      </c>
      <c r="AQ16" s="32" t="s">
        <v>48</v>
      </c>
      <c r="AR16" s="32" t="s">
        <v>49</v>
      </c>
      <c r="AS16" s="32" t="s">
        <v>7</v>
      </c>
    </row>
    <row r="17" spans="1:45" ht="16.5" thickBot="1">
      <c r="A17" t="s">
        <v>51</v>
      </c>
      <c r="B17" t="s">
        <v>2</v>
      </c>
      <c r="C17" t="s">
        <v>52</v>
      </c>
      <c r="D17" t="s">
        <v>53</v>
      </c>
      <c r="E17" t="s">
        <v>54</v>
      </c>
      <c r="F17" s="24">
        <v>21.138316839714001</v>
      </c>
      <c r="G17" s="24">
        <v>20.169667665012</v>
      </c>
      <c r="H17" s="24">
        <v>19.252074670005999</v>
      </c>
      <c r="I17" s="24">
        <v>18.391327679353999</v>
      </c>
      <c r="J17" s="24">
        <v>17.592644370003999</v>
      </c>
      <c r="K17" s="24">
        <v>16.861744335897999</v>
      </c>
      <c r="M17" s="20" t="s">
        <v>55</v>
      </c>
      <c r="N17" s="34">
        <f>(1+(F17-MIN(F$17:F$28))*(5-1)/(MAX(F$17:F$28)-MIN(F$17:F$28)))</f>
        <v>4.1666666629629354</v>
      </c>
      <c r="O17" s="34">
        <f t="shared" ref="O17:S28" si="7">(1+(G17-MIN(G$17:G$28))*(5-1)/(MAX(G$17:G$28)-MIN(G$17:G$28)))</f>
        <v>4.1666666626984723</v>
      </c>
      <c r="P17" s="34">
        <f t="shared" si="7"/>
        <v>4.1666666769230361</v>
      </c>
      <c r="Q17" s="34">
        <f t="shared" si="7"/>
        <v>4.1666666768518397</v>
      </c>
      <c r="R17" s="34">
        <f t="shared" si="7"/>
        <v>4.1666666555555647</v>
      </c>
      <c r="S17" s="34">
        <f t="shared" si="7"/>
        <v>4.166666671111118</v>
      </c>
      <c r="V17" s="20" t="s">
        <v>55</v>
      </c>
      <c r="W17" s="26">
        <f t="shared" ref="W17:AB28" si="8">(F17/$F17)</f>
        <v>1</v>
      </c>
      <c r="X17" s="26">
        <f t="shared" si="8"/>
        <v>0.95417567150464255</v>
      </c>
      <c r="Y17" s="26">
        <f t="shared" si="8"/>
        <v>0.91076668099873548</v>
      </c>
      <c r="Z17" s="26">
        <f t="shared" si="8"/>
        <v>0.87004693035923064</v>
      </c>
      <c r="AA17" s="26">
        <f t="shared" si="8"/>
        <v>0.83226325461029593</v>
      </c>
      <c r="AB17" s="26">
        <f t="shared" si="8"/>
        <v>0.79768623319235554</v>
      </c>
      <c r="AD17" s="33"/>
      <c r="AE17" s="27">
        <f t="shared" ref="AE17:AJ28" si="9">-(1-W17)</f>
        <v>0</v>
      </c>
      <c r="AF17" s="27">
        <f t="shared" si="9"/>
        <v>-4.5824328495357447E-2</v>
      </c>
      <c r="AG17" s="27">
        <f t="shared" si="9"/>
        <v>-8.9233319001264522E-2</v>
      </c>
      <c r="AH17" s="27">
        <f t="shared" si="9"/>
        <v>-0.12995306964076936</v>
      </c>
      <c r="AI17" s="27">
        <f t="shared" si="9"/>
        <v>-0.16773674538970407</v>
      </c>
      <c r="AJ17" s="27">
        <f t="shared" si="9"/>
        <v>-0.20231376680764446</v>
      </c>
      <c r="AM17" s="39" t="s">
        <v>55</v>
      </c>
      <c r="AN17">
        <f>IF(AE17&lt;51%,1,IF(AE17&lt;151%,2,IF(AE17&lt;251%,3,IF(AE17&lt;=500%,4,5))))</f>
        <v>1</v>
      </c>
      <c r="AO17">
        <f t="shared" ref="AO17:AS28" si="10">IF(AF17&lt;51%,1,IF(AF17&lt;151%,2,IF(AF17&lt;251%,3,IF(AF17&lt;=500%,4,5))))</f>
        <v>1</v>
      </c>
      <c r="AP17">
        <f t="shared" si="10"/>
        <v>1</v>
      </c>
      <c r="AQ17">
        <f t="shared" si="10"/>
        <v>1</v>
      </c>
      <c r="AR17">
        <f t="shared" si="10"/>
        <v>1</v>
      </c>
      <c r="AS17">
        <f t="shared" si="10"/>
        <v>1</v>
      </c>
    </row>
    <row r="18" spans="1:45" ht="16.5" thickBot="1">
      <c r="A18" t="s">
        <v>51</v>
      </c>
      <c r="B18" t="s">
        <v>2</v>
      </c>
      <c r="C18" t="s">
        <v>56</v>
      </c>
      <c r="D18" t="s">
        <v>53</v>
      </c>
      <c r="E18" t="s">
        <v>54</v>
      </c>
      <c r="F18" s="24">
        <v>5.5608410640240002</v>
      </c>
      <c r="G18" s="24">
        <v>5.630360943266</v>
      </c>
      <c r="H18" s="24">
        <v>5.7514393622939997</v>
      </c>
      <c r="I18" s="24">
        <v>5.9292372817679997</v>
      </c>
      <c r="J18" s="24">
        <v>6.1690662042140003</v>
      </c>
      <c r="K18" s="24">
        <v>6.4766971227100001</v>
      </c>
      <c r="M18" s="20" t="s">
        <v>57</v>
      </c>
      <c r="N18" s="34">
        <f t="shared" ref="N18:N27" si="11">(1+(F18-MIN(F$17:F$28))*(5-1)/(MAX(F$17:F$28)-MIN(F$17:F$28)))</f>
        <v>1.6666666518517397</v>
      </c>
      <c r="O18" s="34">
        <f t="shared" si="7"/>
        <v>1.6666666698412218</v>
      </c>
      <c r="P18" s="34">
        <f t="shared" si="7"/>
        <v>1.6666666666666665</v>
      </c>
      <c r="Q18" s="34">
        <f t="shared" si="7"/>
        <v>1.6666666851851621</v>
      </c>
      <c r="R18" s="34">
        <f t="shared" si="7"/>
        <v>1.6666666707070674</v>
      </c>
      <c r="S18" s="34">
        <f t="shared" si="7"/>
        <v>1.6666666844444706</v>
      </c>
      <c r="V18" s="20" t="s">
        <v>57</v>
      </c>
      <c r="W18" s="26">
        <f t="shared" si="8"/>
        <v>1</v>
      </c>
      <c r="X18" s="26">
        <f t="shared" si="8"/>
        <v>1.0125016842671084</v>
      </c>
      <c r="Y18" s="26">
        <f t="shared" si="8"/>
        <v>1.0342750846635556</v>
      </c>
      <c r="Z18" s="26">
        <f t="shared" si="8"/>
        <v>1.066248291131237</v>
      </c>
      <c r="AA18" s="26">
        <f t="shared" si="8"/>
        <v>1.1093764653920659</v>
      </c>
      <c r="AB18" s="26">
        <f t="shared" si="8"/>
        <v>1.1646973988541325</v>
      </c>
      <c r="AD18" s="33"/>
      <c r="AE18" s="27">
        <f t="shared" si="9"/>
        <v>0</v>
      </c>
      <c r="AF18" s="27">
        <f t="shared" si="9"/>
        <v>1.2501684267108404E-2</v>
      </c>
      <c r="AG18" s="27">
        <f t="shared" si="9"/>
        <v>3.4275084663555555E-2</v>
      </c>
      <c r="AH18" s="27">
        <f t="shared" si="9"/>
        <v>6.624829113123698E-2</v>
      </c>
      <c r="AI18" s="27">
        <f t="shared" si="9"/>
        <v>0.10937646539206591</v>
      </c>
      <c r="AJ18" s="27">
        <f t="shared" si="9"/>
        <v>0.16469739885413248</v>
      </c>
      <c r="AM18" s="39" t="s">
        <v>57</v>
      </c>
      <c r="AN18">
        <f t="shared" ref="AN18:AN28" si="12">IF(AE18&lt;51%,1,IF(AE18&lt;151%,2,IF(AE18&lt;251%,3,IF(AE18&lt;=500%,4,5))))</f>
        <v>1</v>
      </c>
      <c r="AO18">
        <f t="shared" si="10"/>
        <v>1</v>
      </c>
      <c r="AP18">
        <f t="shared" si="10"/>
        <v>1</v>
      </c>
      <c r="AQ18">
        <f t="shared" si="10"/>
        <v>1</v>
      </c>
      <c r="AR18">
        <f t="shared" si="10"/>
        <v>1</v>
      </c>
      <c r="AS18">
        <f t="shared" si="10"/>
        <v>1</v>
      </c>
    </row>
    <row r="19" spans="1:45" ht="16.5" thickBot="1">
      <c r="A19" t="s">
        <v>51</v>
      </c>
      <c r="B19" t="s">
        <v>2</v>
      </c>
      <c r="C19" t="s">
        <v>58</v>
      </c>
      <c r="D19" t="s">
        <v>53</v>
      </c>
      <c r="E19" t="s">
        <v>54</v>
      </c>
      <c r="F19" s="24">
        <v>26.330808764943999</v>
      </c>
      <c r="G19" s="24">
        <v>25.016103275852</v>
      </c>
      <c r="H19" s="24">
        <v>23.752286365393999</v>
      </c>
      <c r="I19" s="24">
        <v>22.545357774957999</v>
      </c>
      <c r="J19" s="24">
        <v>21.400503832449999</v>
      </c>
      <c r="K19" s="24">
        <v>20.323426740294</v>
      </c>
      <c r="M19" s="20" t="s">
        <v>8</v>
      </c>
      <c r="N19" s="34">
        <f t="shared" si="11"/>
        <v>5</v>
      </c>
      <c r="O19" s="34">
        <f t="shared" si="7"/>
        <v>5</v>
      </c>
      <c r="P19" s="34">
        <f t="shared" si="7"/>
        <v>5</v>
      </c>
      <c r="Q19" s="34">
        <f t="shared" si="7"/>
        <v>5</v>
      </c>
      <c r="R19" s="34">
        <f t="shared" si="7"/>
        <v>5</v>
      </c>
      <c r="S19" s="34">
        <f t="shared" si="7"/>
        <v>5</v>
      </c>
      <c r="V19" s="20" t="s">
        <v>8</v>
      </c>
      <c r="W19" s="26">
        <f t="shared" si="8"/>
        <v>1</v>
      </c>
      <c r="X19" s="26">
        <f t="shared" si="8"/>
        <v>0.95006968829448357</v>
      </c>
      <c r="Y19" s="26">
        <f t="shared" si="8"/>
        <v>0.90207203954240245</v>
      </c>
      <c r="Z19" s="26">
        <f t="shared" si="8"/>
        <v>0.85623491386919237</v>
      </c>
      <c r="AA19" s="26">
        <f t="shared" si="8"/>
        <v>0.81275527931910507</v>
      </c>
      <c r="AB19" s="26">
        <f t="shared" si="8"/>
        <v>0.77184969598624575</v>
      </c>
      <c r="AD19" s="33"/>
      <c r="AE19" s="27">
        <f t="shared" si="9"/>
        <v>0</v>
      </c>
      <c r="AF19" s="27">
        <f t="shared" si="9"/>
        <v>-4.9930311705516428E-2</v>
      </c>
      <c r="AG19" s="27">
        <f t="shared" si="9"/>
        <v>-9.7927960457597552E-2</v>
      </c>
      <c r="AH19" s="27">
        <f t="shared" si="9"/>
        <v>-0.14376508613080763</v>
      </c>
      <c r="AI19" s="27">
        <f t="shared" si="9"/>
        <v>-0.18724472068089493</v>
      </c>
      <c r="AJ19" s="27">
        <f t="shared" si="9"/>
        <v>-0.22815030401375425</v>
      </c>
      <c r="AM19" s="39" t="s">
        <v>8</v>
      </c>
      <c r="AN19">
        <f t="shared" si="12"/>
        <v>1</v>
      </c>
      <c r="AO19">
        <f t="shared" si="10"/>
        <v>1</v>
      </c>
      <c r="AP19">
        <f t="shared" si="10"/>
        <v>1</v>
      </c>
      <c r="AQ19">
        <f t="shared" si="10"/>
        <v>1</v>
      </c>
      <c r="AR19">
        <f t="shared" si="10"/>
        <v>1</v>
      </c>
      <c r="AS19">
        <f t="shared" si="10"/>
        <v>1</v>
      </c>
    </row>
    <row r="20" spans="1:45" ht="16.5" thickBot="1">
      <c r="A20" t="s">
        <v>51</v>
      </c>
      <c r="B20" t="s">
        <v>2</v>
      </c>
      <c r="C20" t="s">
        <v>59</v>
      </c>
      <c r="D20" t="s">
        <v>53</v>
      </c>
      <c r="E20" t="s">
        <v>54</v>
      </c>
      <c r="F20" s="24">
        <v>1.406847634614</v>
      </c>
      <c r="G20" s="24">
        <v>1.753212454594</v>
      </c>
      <c r="H20" s="24">
        <v>2.1512699616740001</v>
      </c>
      <c r="I20" s="24">
        <v>2.6060130723560002</v>
      </c>
      <c r="J20" s="24">
        <v>3.1227786564120001</v>
      </c>
      <c r="K20" s="24">
        <v>3.7073511105739998</v>
      </c>
      <c r="M20" s="20" t="s">
        <v>60</v>
      </c>
      <c r="N20" s="34">
        <f t="shared" si="11"/>
        <v>1</v>
      </c>
      <c r="O20" s="34">
        <f t="shared" si="7"/>
        <v>1</v>
      </c>
      <c r="P20" s="34">
        <f t="shared" si="7"/>
        <v>1</v>
      </c>
      <c r="Q20" s="34">
        <f t="shared" si="7"/>
        <v>1</v>
      </c>
      <c r="R20" s="34">
        <f t="shared" si="7"/>
        <v>1</v>
      </c>
      <c r="S20" s="34">
        <f t="shared" si="7"/>
        <v>1</v>
      </c>
      <c r="V20" s="20" t="s">
        <v>60</v>
      </c>
      <c r="W20" s="26">
        <f t="shared" si="8"/>
        <v>1</v>
      </c>
      <c r="X20" s="26">
        <f t="shared" si="8"/>
        <v>1.246199241096235</v>
      </c>
      <c r="Y20" s="26">
        <f t="shared" si="8"/>
        <v>1.5291421108756025</v>
      </c>
      <c r="Z20" s="26">
        <f t="shared" si="8"/>
        <v>1.8523776194648243</v>
      </c>
      <c r="AA20" s="26">
        <f t="shared" si="8"/>
        <v>2.2196992620802209</v>
      </c>
      <c r="AB20" s="26">
        <f t="shared" si="8"/>
        <v>2.6352186401416486</v>
      </c>
      <c r="AD20" s="33"/>
      <c r="AE20" s="27">
        <f t="shared" si="9"/>
        <v>0</v>
      </c>
      <c r="AF20" s="27">
        <f t="shared" si="9"/>
        <v>0.24619924109623503</v>
      </c>
      <c r="AG20" s="27">
        <f t="shared" si="9"/>
        <v>0.52914211087560248</v>
      </c>
      <c r="AH20" s="27">
        <f t="shared" si="9"/>
        <v>0.85237761946482427</v>
      </c>
      <c r="AI20" s="27">
        <f t="shared" si="9"/>
        <v>1.2196992620802209</v>
      </c>
      <c r="AJ20" s="27">
        <f t="shared" si="9"/>
        <v>1.6352186401416486</v>
      </c>
      <c r="AM20" s="39" t="s">
        <v>60</v>
      </c>
      <c r="AN20">
        <f t="shared" si="12"/>
        <v>1</v>
      </c>
      <c r="AO20">
        <f t="shared" si="10"/>
        <v>1</v>
      </c>
      <c r="AP20">
        <f t="shared" si="10"/>
        <v>2</v>
      </c>
      <c r="AQ20">
        <f t="shared" si="10"/>
        <v>2</v>
      </c>
      <c r="AR20">
        <f t="shared" si="10"/>
        <v>2</v>
      </c>
      <c r="AS20">
        <f t="shared" si="10"/>
        <v>3</v>
      </c>
    </row>
    <row r="21" spans="1:45" ht="16.5" thickBot="1">
      <c r="A21" t="s">
        <v>51</v>
      </c>
      <c r="B21" t="s">
        <v>2</v>
      </c>
      <c r="C21" t="s">
        <v>61</v>
      </c>
      <c r="D21" t="s">
        <v>53</v>
      </c>
      <c r="E21" t="s">
        <v>54</v>
      </c>
      <c r="F21" s="24">
        <v>15.945824914484</v>
      </c>
      <c r="G21" s="24">
        <v>15.323232164946001</v>
      </c>
      <c r="H21" s="24">
        <v>14.751862863844</v>
      </c>
      <c r="I21" s="24">
        <v>14.237297472976</v>
      </c>
      <c r="J21" s="24">
        <v>13.784785018332</v>
      </c>
      <c r="K21" s="24">
        <v>13.400061931502</v>
      </c>
      <c r="M21" s="20" t="s">
        <v>62</v>
      </c>
      <c r="N21" s="34">
        <f t="shared" si="11"/>
        <v>3.3333333259258699</v>
      </c>
      <c r="O21" s="34">
        <f t="shared" si="7"/>
        <v>3.3333333444442772</v>
      </c>
      <c r="P21" s="34">
        <f t="shared" si="7"/>
        <v>3.3333333333333335</v>
      </c>
      <c r="Q21" s="34">
        <f t="shared" si="7"/>
        <v>3.3333333314814837</v>
      </c>
      <c r="R21" s="34">
        <f t="shared" si="7"/>
        <v>3.3333333353535335</v>
      </c>
      <c r="S21" s="34">
        <f t="shared" si="7"/>
        <v>3.3333333422222351</v>
      </c>
      <c r="V21" s="20" t="s">
        <v>62</v>
      </c>
      <c r="W21" s="26">
        <f t="shared" si="8"/>
        <v>1</v>
      </c>
      <c r="X21" s="26">
        <f t="shared" si="8"/>
        <v>0.96095575156024182</v>
      </c>
      <c r="Y21" s="26">
        <f t="shared" si="8"/>
        <v>0.92512384545527693</v>
      </c>
      <c r="Z21" s="26">
        <f t="shared" si="8"/>
        <v>0.89285424550497217</v>
      </c>
      <c r="AA21" s="26">
        <f t="shared" si="8"/>
        <v>0.86447613041398241</v>
      </c>
      <c r="AB21" s="26">
        <f t="shared" si="8"/>
        <v>0.84034924523286225</v>
      </c>
      <c r="AD21" s="33"/>
      <c r="AE21" s="27">
        <f t="shared" si="9"/>
        <v>0</v>
      </c>
      <c r="AF21" s="27">
        <f t="shared" si="9"/>
        <v>-3.9044248439758178E-2</v>
      </c>
      <c r="AG21" s="27">
        <f t="shared" si="9"/>
        <v>-7.4876154544723073E-2</v>
      </c>
      <c r="AH21" s="27">
        <f t="shared" si="9"/>
        <v>-0.10714575449502783</v>
      </c>
      <c r="AI21" s="27">
        <f t="shared" si="9"/>
        <v>-0.13552386958601759</v>
      </c>
      <c r="AJ21" s="27">
        <f t="shared" si="9"/>
        <v>-0.15965075476713775</v>
      </c>
      <c r="AM21" s="39" t="s">
        <v>62</v>
      </c>
      <c r="AN21">
        <f t="shared" si="12"/>
        <v>1</v>
      </c>
      <c r="AO21">
        <f t="shared" si="10"/>
        <v>1</v>
      </c>
      <c r="AP21">
        <f t="shared" si="10"/>
        <v>1</v>
      </c>
      <c r="AQ21">
        <f t="shared" si="10"/>
        <v>1</v>
      </c>
      <c r="AR21">
        <f t="shared" si="10"/>
        <v>1</v>
      </c>
      <c r="AS21">
        <f t="shared" si="10"/>
        <v>1</v>
      </c>
    </row>
    <row r="22" spans="1:45" ht="16.5" thickBot="1">
      <c r="A22" t="s">
        <v>51</v>
      </c>
      <c r="B22" t="s">
        <v>2</v>
      </c>
      <c r="C22" t="s">
        <v>63</v>
      </c>
      <c r="D22" t="s">
        <v>53</v>
      </c>
      <c r="E22" t="s">
        <v>54</v>
      </c>
      <c r="F22" s="24">
        <v>10.753332989254</v>
      </c>
      <c r="G22" s="24">
        <v>10.476796554106</v>
      </c>
      <c r="H22" s="24">
        <v>10.251651168456</v>
      </c>
      <c r="I22" s="24">
        <v>10.083267377372</v>
      </c>
      <c r="J22" s="24">
        <v>9.9769255558859999</v>
      </c>
      <c r="K22" s="24">
        <v>9.9383795271059991</v>
      </c>
      <c r="M22" s="20" t="s">
        <v>64</v>
      </c>
      <c r="N22" s="34">
        <f t="shared" si="11"/>
        <v>2.4999999888888045</v>
      </c>
      <c r="O22" s="34">
        <f t="shared" si="7"/>
        <v>2.5000000071427495</v>
      </c>
      <c r="P22" s="34">
        <f t="shared" si="7"/>
        <v>2.5000000102563691</v>
      </c>
      <c r="Q22" s="34">
        <f t="shared" si="7"/>
        <v>2.5000000083333229</v>
      </c>
      <c r="R22" s="34">
        <f t="shared" si="7"/>
        <v>2.4999999909090982</v>
      </c>
      <c r="S22" s="34">
        <f t="shared" si="7"/>
        <v>2.5000000133333526</v>
      </c>
      <c r="V22" s="20" t="s">
        <v>64</v>
      </c>
      <c r="W22" s="26">
        <f t="shared" si="8"/>
        <v>1</v>
      </c>
      <c r="X22" s="26">
        <f t="shared" si="8"/>
        <v>0.97428365368910763</v>
      </c>
      <c r="Y22" s="26">
        <f t="shared" si="8"/>
        <v>0.95334638838959607</v>
      </c>
      <c r="Z22" s="26">
        <f t="shared" si="8"/>
        <v>0.9376876348429265</v>
      </c>
      <c r="AA22" s="26">
        <f t="shared" si="8"/>
        <v>0.92779843848006216</v>
      </c>
      <c r="AB22" s="26">
        <f t="shared" si="8"/>
        <v>0.92421387276276123</v>
      </c>
      <c r="AD22" s="33"/>
      <c r="AE22" s="27">
        <f t="shared" si="9"/>
        <v>0</v>
      </c>
      <c r="AF22" s="27">
        <f t="shared" si="9"/>
        <v>-2.5716346310892368E-2</v>
      </c>
      <c r="AG22" s="27">
        <f t="shared" si="9"/>
        <v>-4.6653611610403933E-2</v>
      </c>
      <c r="AH22" s="27">
        <f t="shared" si="9"/>
        <v>-6.2312365157073502E-2</v>
      </c>
      <c r="AI22" s="27">
        <f t="shared" si="9"/>
        <v>-7.220156151993784E-2</v>
      </c>
      <c r="AJ22" s="27">
        <f t="shared" si="9"/>
        <v>-7.5786127237238765E-2</v>
      </c>
      <c r="AM22" s="39" t="s">
        <v>64</v>
      </c>
      <c r="AN22">
        <f t="shared" si="12"/>
        <v>1</v>
      </c>
      <c r="AO22">
        <f t="shared" si="10"/>
        <v>1</v>
      </c>
      <c r="AP22">
        <f t="shared" si="10"/>
        <v>1</v>
      </c>
      <c r="AQ22">
        <f t="shared" si="10"/>
        <v>1</v>
      </c>
      <c r="AR22">
        <f t="shared" si="10"/>
        <v>1</v>
      </c>
      <c r="AS22">
        <f t="shared" si="10"/>
        <v>1</v>
      </c>
    </row>
    <row r="23" spans="1:45" ht="16.5" thickBot="1">
      <c r="A23" t="s">
        <v>51</v>
      </c>
      <c r="B23" t="s">
        <v>2</v>
      </c>
      <c r="C23" t="s">
        <v>65</v>
      </c>
      <c r="D23" t="s">
        <v>53</v>
      </c>
      <c r="E23" t="s">
        <v>54</v>
      </c>
      <c r="F23" s="24">
        <v>2.9645951567959998</v>
      </c>
      <c r="G23" s="24">
        <v>3.2071431378459998</v>
      </c>
      <c r="H23" s="24">
        <v>3.5013335146000002</v>
      </c>
      <c r="I23" s="24">
        <v>3.852222123192</v>
      </c>
      <c r="J23" s="24">
        <v>4.2651365283780001</v>
      </c>
      <c r="K23" s="24">
        <v>4.7458559205119997</v>
      </c>
      <c r="M23" s="20" t="s">
        <v>66</v>
      </c>
      <c r="N23" s="34">
        <f t="shared" si="11"/>
        <v>1.2499999922221632</v>
      </c>
      <c r="O23" s="34">
        <f t="shared" si="7"/>
        <v>1.2500000011904582</v>
      </c>
      <c r="P23" s="34">
        <f t="shared" si="7"/>
        <v>1.2500000051281845</v>
      </c>
      <c r="Q23" s="34">
        <f t="shared" si="7"/>
        <v>1.2500000013888872</v>
      </c>
      <c r="R23" s="34">
        <f t="shared" si="7"/>
        <v>1.2500000106060518</v>
      </c>
      <c r="S23" s="34">
        <f t="shared" si="7"/>
        <v>1.2500000200000292</v>
      </c>
      <c r="V23" s="20" t="s">
        <v>66</v>
      </c>
      <c r="W23" s="26">
        <f t="shared" si="8"/>
        <v>1</v>
      </c>
      <c r="X23" s="26">
        <f t="shared" si="8"/>
        <v>1.081814874619216</v>
      </c>
      <c r="Y23" s="26">
        <f t="shared" si="8"/>
        <v>1.1810494618712402</v>
      </c>
      <c r="Z23" s="26">
        <f t="shared" si="8"/>
        <v>1.2994091670025216</v>
      </c>
      <c r="AA23" s="26">
        <f t="shared" si="8"/>
        <v>1.438691053178258</v>
      </c>
      <c r="AB23" s="26">
        <f t="shared" si="8"/>
        <v>1.6008445232842874</v>
      </c>
      <c r="AD23" s="33"/>
      <c r="AE23" s="27">
        <f t="shared" si="9"/>
        <v>0</v>
      </c>
      <c r="AF23" s="27">
        <f t="shared" si="9"/>
        <v>8.1814874619215994E-2</v>
      </c>
      <c r="AG23" s="27">
        <f t="shared" si="9"/>
        <v>0.18104946187124016</v>
      </c>
      <c r="AH23" s="27">
        <f t="shared" si="9"/>
        <v>0.29940916700252163</v>
      </c>
      <c r="AI23" s="27">
        <f t="shared" si="9"/>
        <v>0.43869105317825796</v>
      </c>
      <c r="AJ23" s="27">
        <f t="shared" si="9"/>
        <v>0.60084452328428739</v>
      </c>
      <c r="AM23" s="39" t="s">
        <v>66</v>
      </c>
      <c r="AN23">
        <f t="shared" si="12"/>
        <v>1</v>
      </c>
      <c r="AO23">
        <f t="shared" si="10"/>
        <v>1</v>
      </c>
      <c r="AP23">
        <f t="shared" si="10"/>
        <v>1</v>
      </c>
      <c r="AQ23">
        <f t="shared" si="10"/>
        <v>1</v>
      </c>
      <c r="AR23">
        <f t="shared" si="10"/>
        <v>1</v>
      </c>
      <c r="AS23">
        <f t="shared" si="10"/>
        <v>2</v>
      </c>
    </row>
    <row r="24" spans="1:45" ht="16.5" thickBot="1">
      <c r="A24" t="s">
        <v>51</v>
      </c>
      <c r="B24" t="s">
        <v>2</v>
      </c>
      <c r="C24" t="s">
        <v>67</v>
      </c>
      <c r="D24" t="s">
        <v>53</v>
      </c>
      <c r="E24" t="s">
        <v>54</v>
      </c>
      <c r="F24" s="24">
        <v>10.753332989254</v>
      </c>
      <c r="G24" s="24">
        <v>10.476796554106</v>
      </c>
      <c r="H24" s="24">
        <v>10.251651168456</v>
      </c>
      <c r="I24" s="24">
        <v>10.083267377372</v>
      </c>
      <c r="J24" s="24">
        <v>9.9769255558859999</v>
      </c>
      <c r="K24" s="24">
        <v>9.9383795271059991</v>
      </c>
      <c r="M24" s="20" t="s">
        <v>68</v>
      </c>
      <c r="N24" s="34">
        <f t="shared" si="11"/>
        <v>2.4999999888888045</v>
      </c>
      <c r="O24" s="34">
        <f t="shared" si="7"/>
        <v>2.5000000071427495</v>
      </c>
      <c r="P24" s="34">
        <f t="shared" si="7"/>
        <v>2.5000000102563691</v>
      </c>
      <c r="Q24" s="34">
        <f t="shared" si="7"/>
        <v>2.5000000083333229</v>
      </c>
      <c r="R24" s="34">
        <f t="shared" si="7"/>
        <v>2.4999999909090982</v>
      </c>
      <c r="S24" s="34">
        <f t="shared" si="7"/>
        <v>2.5000000133333526</v>
      </c>
      <c r="V24" s="20" t="s">
        <v>68</v>
      </c>
      <c r="W24" s="26">
        <f t="shared" si="8"/>
        <v>1</v>
      </c>
      <c r="X24" s="26">
        <f t="shared" si="8"/>
        <v>0.97428365368910763</v>
      </c>
      <c r="Y24" s="26">
        <f t="shared" si="8"/>
        <v>0.95334638838959607</v>
      </c>
      <c r="Z24" s="26">
        <f t="shared" si="8"/>
        <v>0.9376876348429265</v>
      </c>
      <c r="AA24" s="26">
        <f t="shared" si="8"/>
        <v>0.92779843848006216</v>
      </c>
      <c r="AB24" s="26">
        <f t="shared" si="8"/>
        <v>0.92421387276276123</v>
      </c>
      <c r="AD24" s="33"/>
      <c r="AE24" s="27">
        <f t="shared" si="9"/>
        <v>0</v>
      </c>
      <c r="AF24" s="27">
        <f t="shared" si="9"/>
        <v>-2.5716346310892368E-2</v>
      </c>
      <c r="AG24" s="27">
        <f t="shared" si="9"/>
        <v>-4.6653611610403933E-2</v>
      </c>
      <c r="AH24" s="27">
        <f t="shared" si="9"/>
        <v>-6.2312365157073502E-2</v>
      </c>
      <c r="AI24" s="27">
        <f t="shared" si="9"/>
        <v>-7.220156151993784E-2</v>
      </c>
      <c r="AJ24" s="27">
        <f t="shared" si="9"/>
        <v>-7.5786127237238765E-2</v>
      </c>
      <c r="AM24" s="39" t="s">
        <v>68</v>
      </c>
      <c r="AN24">
        <f t="shared" si="12"/>
        <v>1</v>
      </c>
      <c r="AO24">
        <f t="shared" si="10"/>
        <v>1</v>
      </c>
      <c r="AP24">
        <f t="shared" si="10"/>
        <v>1</v>
      </c>
      <c r="AQ24">
        <f t="shared" si="10"/>
        <v>1</v>
      </c>
      <c r="AR24">
        <f t="shared" si="10"/>
        <v>1</v>
      </c>
      <c r="AS24">
        <f t="shared" si="10"/>
        <v>1</v>
      </c>
    </row>
    <row r="25" spans="1:45" ht="15.75">
      <c r="A25" t="s">
        <v>51</v>
      </c>
      <c r="B25" t="s">
        <v>2</v>
      </c>
      <c r="C25" t="s">
        <v>69</v>
      </c>
      <c r="D25" t="s">
        <v>53</v>
      </c>
      <c r="E25" t="s">
        <v>54</v>
      </c>
      <c r="F25" s="24">
        <v>5.5608410640240002</v>
      </c>
      <c r="G25" s="24">
        <v>5.630360943266</v>
      </c>
      <c r="H25" s="24">
        <v>5.7514393622939997</v>
      </c>
      <c r="I25" s="24">
        <v>5.9292372817679997</v>
      </c>
      <c r="J25" s="24">
        <v>6.1690662042140003</v>
      </c>
      <c r="K25" s="24">
        <v>6.4766971227100001</v>
      </c>
      <c r="M25" s="20" t="s">
        <v>70</v>
      </c>
      <c r="N25" s="34">
        <f t="shared" si="11"/>
        <v>1.6666666518517397</v>
      </c>
      <c r="O25" s="34">
        <f t="shared" si="7"/>
        <v>1.6666666698412218</v>
      </c>
      <c r="P25" s="34">
        <f t="shared" si="7"/>
        <v>1.6666666666666665</v>
      </c>
      <c r="Q25" s="34">
        <f t="shared" si="7"/>
        <v>1.6666666851851621</v>
      </c>
      <c r="R25" s="34">
        <f t="shared" si="7"/>
        <v>1.6666666707070674</v>
      </c>
      <c r="S25" s="34">
        <f t="shared" si="7"/>
        <v>1.6666666844444706</v>
      </c>
      <c r="V25" s="20" t="s">
        <v>70</v>
      </c>
      <c r="W25" s="26">
        <f t="shared" si="8"/>
        <v>1</v>
      </c>
      <c r="X25" s="26">
        <f t="shared" si="8"/>
        <v>1.0125016842671084</v>
      </c>
      <c r="Y25" s="26">
        <f t="shared" si="8"/>
        <v>1.0342750846635556</v>
      </c>
      <c r="Z25" s="26">
        <f t="shared" si="8"/>
        <v>1.066248291131237</v>
      </c>
      <c r="AA25" s="26">
        <f t="shared" si="8"/>
        <v>1.1093764653920659</v>
      </c>
      <c r="AB25" s="26">
        <f t="shared" si="8"/>
        <v>1.1646973988541325</v>
      </c>
      <c r="AE25" s="27">
        <f t="shared" si="9"/>
        <v>0</v>
      </c>
      <c r="AF25" s="27">
        <f t="shared" si="9"/>
        <v>1.2501684267108404E-2</v>
      </c>
      <c r="AG25" s="27">
        <f t="shared" si="9"/>
        <v>3.4275084663555555E-2</v>
      </c>
      <c r="AH25" s="27">
        <f t="shared" si="9"/>
        <v>6.624829113123698E-2</v>
      </c>
      <c r="AI25" s="27">
        <f t="shared" si="9"/>
        <v>0.10937646539206591</v>
      </c>
      <c r="AJ25" s="27">
        <f t="shared" si="9"/>
        <v>0.16469739885413248</v>
      </c>
      <c r="AM25" s="39" t="s">
        <v>70</v>
      </c>
      <c r="AN25">
        <f t="shared" si="12"/>
        <v>1</v>
      </c>
      <c r="AO25">
        <f t="shared" si="10"/>
        <v>1</v>
      </c>
      <c r="AP25">
        <f t="shared" si="10"/>
        <v>1</v>
      </c>
      <c r="AQ25">
        <f t="shared" si="10"/>
        <v>1</v>
      </c>
      <c r="AR25">
        <f t="shared" si="10"/>
        <v>1</v>
      </c>
      <c r="AS25">
        <f t="shared" si="10"/>
        <v>1</v>
      </c>
    </row>
    <row r="26" spans="1:45" ht="30">
      <c r="A26" t="s">
        <v>51</v>
      </c>
      <c r="B26" t="s">
        <v>2</v>
      </c>
      <c r="C26" t="s">
        <v>71</v>
      </c>
      <c r="D26" t="s">
        <v>53</v>
      </c>
      <c r="E26" t="s">
        <v>54</v>
      </c>
      <c r="F26" s="24">
        <v>2.9645951567959998</v>
      </c>
      <c r="G26" s="24">
        <v>3.2071431378459998</v>
      </c>
      <c r="H26" s="24">
        <v>3.5013335146000002</v>
      </c>
      <c r="I26" s="24">
        <v>3.852222123192</v>
      </c>
      <c r="J26" s="24">
        <v>4.2651365283780001</v>
      </c>
      <c r="K26" s="24">
        <v>4.7458559205119997</v>
      </c>
      <c r="M26" s="20" t="s">
        <v>72</v>
      </c>
      <c r="N26" s="34">
        <f t="shared" si="11"/>
        <v>1.2499999922221632</v>
      </c>
      <c r="O26" s="34">
        <f t="shared" si="7"/>
        <v>1.2500000011904582</v>
      </c>
      <c r="P26" s="34">
        <f t="shared" si="7"/>
        <v>1.2500000051281845</v>
      </c>
      <c r="Q26" s="34">
        <f t="shared" si="7"/>
        <v>1.2500000013888872</v>
      </c>
      <c r="R26" s="34">
        <f t="shared" si="7"/>
        <v>1.2500000106060518</v>
      </c>
      <c r="S26" s="34">
        <f t="shared" si="7"/>
        <v>1.2500000200000292</v>
      </c>
      <c r="V26" s="20" t="s">
        <v>72</v>
      </c>
      <c r="W26" s="26">
        <f t="shared" si="8"/>
        <v>1</v>
      </c>
      <c r="X26" s="26">
        <f t="shared" si="8"/>
        <v>1.081814874619216</v>
      </c>
      <c r="Y26" s="26">
        <f t="shared" si="8"/>
        <v>1.1810494618712402</v>
      </c>
      <c r="Z26" s="26">
        <f t="shared" si="8"/>
        <v>1.2994091670025216</v>
      </c>
      <c r="AA26" s="26">
        <f t="shared" si="8"/>
        <v>1.438691053178258</v>
      </c>
      <c r="AB26" s="26">
        <f t="shared" si="8"/>
        <v>1.6008445232842874</v>
      </c>
      <c r="AE26" s="27">
        <f t="shared" si="9"/>
        <v>0</v>
      </c>
      <c r="AF26" s="27">
        <f t="shared" si="9"/>
        <v>8.1814874619215994E-2</v>
      </c>
      <c r="AG26" s="27">
        <f t="shared" si="9"/>
        <v>0.18104946187124016</v>
      </c>
      <c r="AH26" s="27">
        <f t="shared" si="9"/>
        <v>0.29940916700252163</v>
      </c>
      <c r="AI26" s="27">
        <f t="shared" si="9"/>
        <v>0.43869105317825796</v>
      </c>
      <c r="AJ26" s="27">
        <f t="shared" si="9"/>
        <v>0.60084452328428739</v>
      </c>
      <c r="AM26" s="39" t="s">
        <v>73</v>
      </c>
      <c r="AN26">
        <f t="shared" si="12"/>
        <v>1</v>
      </c>
      <c r="AO26">
        <f t="shared" si="10"/>
        <v>1</v>
      </c>
      <c r="AP26">
        <f t="shared" si="10"/>
        <v>1</v>
      </c>
      <c r="AQ26">
        <f t="shared" si="10"/>
        <v>1</v>
      </c>
      <c r="AR26">
        <f t="shared" si="10"/>
        <v>1</v>
      </c>
      <c r="AS26">
        <f t="shared" si="10"/>
        <v>2</v>
      </c>
    </row>
    <row r="27" spans="1:45" ht="16.5" thickBot="1">
      <c r="A27" t="s">
        <v>51</v>
      </c>
      <c r="B27" t="s">
        <v>2</v>
      </c>
      <c r="C27" t="s">
        <v>74</v>
      </c>
      <c r="D27" t="s">
        <v>53</v>
      </c>
      <c r="E27" t="s">
        <v>54</v>
      </c>
      <c r="F27" s="24">
        <v>1.406847634614</v>
      </c>
      <c r="G27" s="24">
        <v>1.753212454594</v>
      </c>
      <c r="H27" s="24">
        <v>2.1512699616740001</v>
      </c>
      <c r="I27" s="24">
        <v>2.6060130723560002</v>
      </c>
      <c r="J27" s="24">
        <v>3.1227786564120001</v>
      </c>
      <c r="K27" s="24">
        <v>3.7073511105739998</v>
      </c>
      <c r="M27" s="20" t="s">
        <v>75</v>
      </c>
      <c r="N27" s="34">
        <f t="shared" si="11"/>
        <v>1</v>
      </c>
      <c r="O27" s="34">
        <f t="shared" si="7"/>
        <v>1</v>
      </c>
      <c r="P27" s="34">
        <f t="shared" si="7"/>
        <v>1</v>
      </c>
      <c r="Q27" s="34">
        <f t="shared" si="7"/>
        <v>1</v>
      </c>
      <c r="R27" s="34">
        <f t="shared" si="7"/>
        <v>1</v>
      </c>
      <c r="S27" s="34">
        <f t="shared" si="7"/>
        <v>1</v>
      </c>
      <c r="V27" s="20" t="s">
        <v>75</v>
      </c>
      <c r="W27" s="26">
        <f t="shared" si="8"/>
        <v>1</v>
      </c>
      <c r="X27" s="26">
        <f t="shared" si="8"/>
        <v>1.246199241096235</v>
      </c>
      <c r="Y27" s="26">
        <f t="shared" si="8"/>
        <v>1.5291421108756025</v>
      </c>
      <c r="Z27" s="26">
        <f t="shared" si="8"/>
        <v>1.8523776194648243</v>
      </c>
      <c r="AA27" s="26">
        <f t="shared" si="8"/>
        <v>2.2196992620802209</v>
      </c>
      <c r="AB27" s="26">
        <f t="shared" si="8"/>
        <v>2.6352186401416486</v>
      </c>
      <c r="AE27" s="27">
        <f t="shared" si="9"/>
        <v>0</v>
      </c>
      <c r="AF27" s="27">
        <f t="shared" si="9"/>
        <v>0.24619924109623503</v>
      </c>
      <c r="AG27" s="27">
        <f t="shared" si="9"/>
        <v>0.52914211087560248</v>
      </c>
      <c r="AH27" s="27">
        <f t="shared" si="9"/>
        <v>0.85237761946482427</v>
      </c>
      <c r="AI27" s="27">
        <f t="shared" si="9"/>
        <v>1.2196992620802209</v>
      </c>
      <c r="AJ27" s="27">
        <f t="shared" si="9"/>
        <v>1.6352186401416486</v>
      </c>
      <c r="AM27" s="39" t="s">
        <v>75</v>
      </c>
      <c r="AN27">
        <f t="shared" si="12"/>
        <v>1</v>
      </c>
      <c r="AO27">
        <f t="shared" si="10"/>
        <v>1</v>
      </c>
      <c r="AP27">
        <f t="shared" si="10"/>
        <v>2</v>
      </c>
      <c r="AQ27">
        <f t="shared" si="10"/>
        <v>2</v>
      </c>
      <c r="AR27">
        <f t="shared" si="10"/>
        <v>2</v>
      </c>
      <c r="AS27">
        <f t="shared" si="10"/>
        <v>3</v>
      </c>
    </row>
    <row r="28" spans="1:45" ht="16.5" thickBot="1">
      <c r="A28" t="s">
        <v>51</v>
      </c>
      <c r="B28" t="s">
        <v>2</v>
      </c>
      <c r="C28" t="s">
        <v>76</v>
      </c>
      <c r="D28" t="s">
        <v>53</v>
      </c>
      <c r="E28" t="s">
        <v>54</v>
      </c>
      <c r="F28" s="24">
        <v>21.138316839714001</v>
      </c>
      <c r="G28" s="24">
        <v>20.169667665012</v>
      </c>
      <c r="H28" s="24">
        <v>19.252074670005999</v>
      </c>
      <c r="I28" s="24">
        <v>18.391327679353999</v>
      </c>
      <c r="J28" s="24">
        <v>17.592644370003999</v>
      </c>
      <c r="K28" s="24">
        <v>16.861744335897999</v>
      </c>
      <c r="M28" s="20" t="s">
        <v>77</v>
      </c>
      <c r="N28" s="34">
        <f>(1+(F28-MIN(F$17:F$28))*(5-1)/(MAX(F$17:F$28)-MIN(F$17:F$28)))</f>
        <v>4.1666666629629354</v>
      </c>
      <c r="O28" s="34">
        <f t="shared" si="7"/>
        <v>4.1666666626984723</v>
      </c>
      <c r="P28" s="34">
        <f t="shared" si="7"/>
        <v>4.1666666769230361</v>
      </c>
      <c r="Q28" s="34">
        <f t="shared" si="7"/>
        <v>4.1666666768518397</v>
      </c>
      <c r="R28" s="34">
        <f t="shared" si="7"/>
        <v>4.1666666555555647</v>
      </c>
      <c r="S28" s="34">
        <f t="shared" si="7"/>
        <v>4.166666671111118</v>
      </c>
      <c r="V28" s="20" t="s">
        <v>77</v>
      </c>
      <c r="W28" s="26">
        <f t="shared" si="8"/>
        <v>1</v>
      </c>
      <c r="X28" s="26">
        <f t="shared" si="8"/>
        <v>0.95417567150464255</v>
      </c>
      <c r="Y28" s="26">
        <f t="shared" si="8"/>
        <v>0.91076668099873548</v>
      </c>
      <c r="Z28" s="26">
        <f t="shared" si="8"/>
        <v>0.87004693035923064</v>
      </c>
      <c r="AA28" s="26">
        <f t="shared" si="8"/>
        <v>0.83226325461029593</v>
      </c>
      <c r="AB28" s="26">
        <f t="shared" si="8"/>
        <v>0.79768623319235554</v>
      </c>
      <c r="AD28" s="33"/>
      <c r="AE28" s="27">
        <f t="shared" si="9"/>
        <v>0</v>
      </c>
      <c r="AF28" s="27">
        <f t="shared" si="9"/>
        <v>-4.5824328495357447E-2</v>
      </c>
      <c r="AG28" s="27">
        <f t="shared" si="9"/>
        <v>-8.9233319001264522E-2</v>
      </c>
      <c r="AH28" s="27">
        <f t="shared" si="9"/>
        <v>-0.12995306964076936</v>
      </c>
      <c r="AI28" s="27">
        <f t="shared" si="9"/>
        <v>-0.16773674538970407</v>
      </c>
      <c r="AJ28" s="27">
        <f t="shared" si="9"/>
        <v>-0.20231376680764446</v>
      </c>
      <c r="AM28" s="39" t="s">
        <v>77</v>
      </c>
      <c r="AN28">
        <f t="shared" si="12"/>
        <v>1</v>
      </c>
      <c r="AO28">
        <f t="shared" si="10"/>
        <v>1</v>
      </c>
      <c r="AP28">
        <f t="shared" si="10"/>
        <v>1</v>
      </c>
      <c r="AQ28">
        <f t="shared" si="10"/>
        <v>1</v>
      </c>
      <c r="AR28">
        <f t="shared" si="10"/>
        <v>1</v>
      </c>
      <c r="AS28">
        <f t="shared" si="10"/>
        <v>1</v>
      </c>
    </row>
    <row r="29" spans="1:45" ht="15.75">
      <c r="F29" s="24"/>
      <c r="G29" s="24"/>
      <c r="H29" s="24"/>
      <c r="I29" s="24"/>
      <c r="J29" s="24"/>
      <c r="K29" s="24"/>
      <c r="M29" s="20"/>
      <c r="N29" s="34"/>
      <c r="O29" s="34"/>
      <c r="P29" s="34"/>
      <c r="Q29" s="34"/>
      <c r="R29" s="34"/>
      <c r="S29" s="34"/>
      <c r="V29" s="20"/>
      <c r="W29" s="26"/>
      <c r="X29" s="26"/>
      <c r="Y29" s="26"/>
      <c r="Z29" s="26"/>
      <c r="AA29" s="26"/>
      <c r="AB29" s="26"/>
      <c r="AD29" s="40"/>
      <c r="AE29" s="27"/>
      <c r="AF29" s="27"/>
      <c r="AG29" s="27"/>
      <c r="AH29" s="27"/>
      <c r="AI29" s="27"/>
      <c r="AJ29" s="27"/>
      <c r="AM29" s="39"/>
    </row>
    <row r="30" spans="1:45" ht="15.75">
      <c r="F30" s="24"/>
      <c r="G30" s="24"/>
      <c r="H30" s="24"/>
      <c r="I30" s="24"/>
      <c r="J30" s="24"/>
      <c r="K30" s="24"/>
      <c r="M30" s="20"/>
      <c r="N30" s="300" t="s">
        <v>3</v>
      </c>
      <c r="O30" s="300"/>
      <c r="P30" s="300"/>
      <c r="Q30" s="300"/>
      <c r="R30" s="300"/>
      <c r="S30" s="300"/>
      <c r="W30" s="300" t="s">
        <v>3</v>
      </c>
      <c r="X30" s="300"/>
      <c r="Y30" s="300"/>
      <c r="Z30" s="300"/>
      <c r="AA30" s="300"/>
      <c r="AB30" s="300"/>
      <c r="AE30" s="300" t="s">
        <v>3</v>
      </c>
      <c r="AF30" s="300"/>
      <c r="AG30" s="300"/>
      <c r="AH30" s="300"/>
      <c r="AI30" s="300"/>
      <c r="AJ30" s="300"/>
      <c r="AN30" s="300" t="s">
        <v>3</v>
      </c>
      <c r="AO30" s="300"/>
      <c r="AP30" s="300"/>
      <c r="AQ30" s="300"/>
      <c r="AR30" s="300"/>
      <c r="AS30" s="300"/>
    </row>
    <row r="31" spans="1:45" ht="15.75">
      <c r="F31" s="24"/>
      <c r="G31" s="24"/>
      <c r="H31" s="24"/>
      <c r="I31" s="24"/>
      <c r="J31" s="24"/>
      <c r="K31" s="24"/>
      <c r="M31" s="20"/>
      <c r="N31" s="35" t="s">
        <v>5</v>
      </c>
      <c r="O31" s="35" t="s">
        <v>6</v>
      </c>
      <c r="P31" s="35" t="s">
        <v>47</v>
      </c>
      <c r="Q31" s="35" t="s">
        <v>48</v>
      </c>
      <c r="R31" s="35" t="s">
        <v>49</v>
      </c>
      <c r="S31" s="35" t="s">
        <v>7</v>
      </c>
      <c r="W31" s="35" t="s">
        <v>5</v>
      </c>
      <c r="X31" s="35" t="s">
        <v>6</v>
      </c>
      <c r="Y31" s="35" t="s">
        <v>47</v>
      </c>
      <c r="Z31" s="35" t="s">
        <v>48</v>
      </c>
      <c r="AA31" s="35" t="s">
        <v>49</v>
      </c>
      <c r="AB31" s="35" t="s">
        <v>7</v>
      </c>
      <c r="AE31" s="35" t="s">
        <v>5</v>
      </c>
      <c r="AF31" s="35" t="s">
        <v>6</v>
      </c>
      <c r="AG31" s="35" t="s">
        <v>47</v>
      </c>
      <c r="AH31" s="35" t="s">
        <v>48</v>
      </c>
      <c r="AI31" s="35" t="s">
        <v>49</v>
      </c>
      <c r="AJ31" s="35" t="s">
        <v>7</v>
      </c>
      <c r="AN31" s="35" t="s">
        <v>5</v>
      </c>
      <c r="AO31" s="35" t="s">
        <v>6</v>
      </c>
      <c r="AP31" s="35" t="s">
        <v>47</v>
      </c>
      <c r="AQ31" s="35" t="s">
        <v>48</v>
      </c>
      <c r="AR31" s="35" t="s">
        <v>49</v>
      </c>
      <c r="AS31" s="35" t="s">
        <v>7</v>
      </c>
    </row>
    <row r="32" spans="1:45" ht="15.75">
      <c r="A32" t="s">
        <v>51</v>
      </c>
      <c r="B32" t="s">
        <v>3</v>
      </c>
      <c r="C32" t="s">
        <v>52</v>
      </c>
      <c r="D32" t="s">
        <v>53</v>
      </c>
      <c r="E32" t="s">
        <v>54</v>
      </c>
      <c r="F32" s="24">
        <v>197.419421778464</v>
      </c>
      <c r="G32" s="24">
        <v>263.208598861464</v>
      </c>
      <c r="H32" s="24">
        <v>401.417390836972</v>
      </c>
      <c r="I32" s="24">
        <v>539.64011330762401</v>
      </c>
      <c r="J32" s="24">
        <v>677.859110448656</v>
      </c>
      <c r="K32" s="24">
        <v>816.05305394488198</v>
      </c>
      <c r="M32" s="20" t="s">
        <v>55</v>
      </c>
      <c r="N32" s="34">
        <f>(1+(F32-MIN(F$32:F$43))*(5-1)/(MAX(F$32:F$43)-MIN(F$32:F$43)))</f>
        <v>5</v>
      </c>
      <c r="O32" s="34">
        <f t="shared" ref="O32:S43" si="13">(1+(G32-MIN(G$32:G$43))*(5-1)/(MAX(G$32:G$43)-MIN(G$32:G$43)))</f>
        <v>5</v>
      </c>
      <c r="P32" s="34">
        <f t="shared" si="13"/>
        <v>4.8011137150663066</v>
      </c>
      <c r="Q32" s="34">
        <f t="shared" si="13"/>
        <v>4.6749731325192432</v>
      </c>
      <c r="R32" s="34">
        <f t="shared" si="13"/>
        <v>4.5391684081087451</v>
      </c>
      <c r="S32" s="34">
        <f t="shared" si="13"/>
        <v>4.3243818230633639</v>
      </c>
      <c r="W32" s="26">
        <f t="shared" ref="W32:Y43" si="14">(F32/$F32)</f>
        <v>1</v>
      </c>
      <c r="X32" s="26">
        <f t="shared" si="14"/>
        <v>1.3332457186346434</v>
      </c>
      <c r="Y32" s="26">
        <f t="shared" si="14"/>
        <v>2.0333226955118233</v>
      </c>
      <c r="Z32" s="26">
        <f t="shared" ref="Z32:AB43" si="15">(I32/$F32)</f>
        <v>2.7334702353306763</v>
      </c>
      <c r="AA32" s="26">
        <f t="shared" si="15"/>
        <v>3.4335989050222313</v>
      </c>
      <c r="AB32" s="26">
        <f t="shared" si="15"/>
        <v>4.1336006690396623</v>
      </c>
      <c r="AE32" s="27">
        <f t="shared" ref="AE32:AJ43" si="16">-(1-W32)</f>
        <v>0</v>
      </c>
      <c r="AF32" s="27">
        <f t="shared" si="16"/>
        <v>0.33324571863464336</v>
      </c>
      <c r="AG32" s="27">
        <f t="shared" si="16"/>
        <v>1.0333226955118233</v>
      </c>
      <c r="AH32" s="27">
        <f t="shared" si="16"/>
        <v>1.7334702353306763</v>
      </c>
      <c r="AI32" s="27">
        <f t="shared" si="16"/>
        <v>2.4335989050222313</v>
      </c>
      <c r="AJ32" s="27">
        <f t="shared" si="16"/>
        <v>3.1336006690396623</v>
      </c>
      <c r="AM32" s="39" t="s">
        <v>55</v>
      </c>
      <c r="AN32">
        <f>IF(AE32&lt;51%,1,IF(AE32&lt;151%,2,IF(AE32&lt;251%,3,IF(AE32&lt;=500%,4,5))))</f>
        <v>1</v>
      </c>
      <c r="AO32">
        <f t="shared" ref="AO32:AS43" si="17">IF(AF32&lt;51%,1,IF(AF32&lt;151%,2,IF(AF32&lt;251%,3,IF(AF32&lt;=500%,4,5))))</f>
        <v>1</v>
      </c>
      <c r="AP32">
        <f t="shared" si="17"/>
        <v>2</v>
      </c>
      <c r="AQ32">
        <f t="shared" si="17"/>
        <v>3</v>
      </c>
      <c r="AR32">
        <f t="shared" si="17"/>
        <v>3</v>
      </c>
      <c r="AS32">
        <f t="shared" si="17"/>
        <v>4</v>
      </c>
    </row>
    <row r="33" spans="1:45" ht="15.75">
      <c r="A33" t="s">
        <v>51</v>
      </c>
      <c r="B33" t="s">
        <v>3</v>
      </c>
      <c r="C33" s="36" t="s">
        <v>56</v>
      </c>
      <c r="D33" s="36" t="s">
        <v>53</v>
      </c>
      <c r="E33" s="36" t="s">
        <v>54</v>
      </c>
      <c r="F33" s="37">
        <v>128.89367205741999</v>
      </c>
      <c r="G33" s="37">
        <v>177.93771393574599</v>
      </c>
      <c r="H33" s="37">
        <v>254.781859837616</v>
      </c>
      <c r="I33" s="37">
        <v>355.42802010431598</v>
      </c>
      <c r="J33" s="37">
        <v>484.43417662307002</v>
      </c>
      <c r="K33" s="37">
        <v>646.35164523410401</v>
      </c>
      <c r="M33" s="20" t="s">
        <v>57</v>
      </c>
      <c r="N33" s="34">
        <f t="shared" ref="N33:N43" si="18">(1+(F33-MIN(F$32:F$43))*(5-1)/(MAX(F$32:F$43)-MIN(F$32:F$43)))</f>
        <v>3.2499999999999996</v>
      </c>
      <c r="O33" s="34">
        <f t="shared" si="13"/>
        <v>3.2499999995737379</v>
      </c>
      <c r="P33" s="34">
        <f t="shared" si="13"/>
        <v>2.8192025717814606</v>
      </c>
      <c r="Q33" s="34">
        <f t="shared" si="13"/>
        <v>2.6405777633856009</v>
      </c>
      <c r="R33" s="34">
        <f t="shared" si="13"/>
        <v>2.5200742224228119</v>
      </c>
      <c r="S33" s="34">
        <f t="shared" si="13"/>
        <v>2.3765114250962767</v>
      </c>
      <c r="W33" s="26">
        <f t="shared" si="14"/>
        <v>1</v>
      </c>
      <c r="X33" s="26">
        <f t="shared" si="14"/>
        <v>1.3804999973658729</v>
      </c>
      <c r="Y33" s="26">
        <f t="shared" si="14"/>
        <v>1.9766824528369005</v>
      </c>
      <c r="Z33" s="26">
        <f t="shared" si="15"/>
        <v>2.757528856389309</v>
      </c>
      <c r="AA33" s="26">
        <f t="shared" si="15"/>
        <v>3.7584015482719946</v>
      </c>
      <c r="AB33" s="26">
        <f t="shared" si="15"/>
        <v>5.0146111513229688</v>
      </c>
      <c r="AE33" s="27">
        <f t="shared" si="16"/>
        <v>0</v>
      </c>
      <c r="AF33" s="27">
        <f t="shared" si="16"/>
        <v>0.38049999736587292</v>
      </c>
      <c r="AG33" s="27">
        <f t="shared" si="16"/>
        <v>0.97668245283690047</v>
      </c>
      <c r="AH33" s="27">
        <f t="shared" si="16"/>
        <v>1.757528856389309</v>
      </c>
      <c r="AI33" s="27">
        <f t="shared" si="16"/>
        <v>2.7584015482719946</v>
      </c>
      <c r="AJ33" s="27">
        <f t="shared" si="16"/>
        <v>4.0146111513229688</v>
      </c>
      <c r="AM33" s="39" t="s">
        <v>57</v>
      </c>
      <c r="AN33">
        <f t="shared" ref="AN33:AN43" si="19">IF(AE33&lt;51%,1,IF(AE33&lt;151%,2,IF(AE33&lt;251%,3,IF(AE33&lt;=500%,4,5))))</f>
        <v>1</v>
      </c>
      <c r="AO33">
        <f t="shared" si="17"/>
        <v>1</v>
      </c>
      <c r="AP33">
        <f t="shared" si="17"/>
        <v>2</v>
      </c>
      <c r="AQ33">
        <f t="shared" si="17"/>
        <v>3</v>
      </c>
      <c r="AR33">
        <f t="shared" si="17"/>
        <v>4</v>
      </c>
      <c r="AS33">
        <f t="shared" si="17"/>
        <v>4</v>
      </c>
    </row>
    <row r="34" spans="1:45" ht="15.75">
      <c r="A34" t="s">
        <v>51</v>
      </c>
      <c r="B34" t="s">
        <v>3</v>
      </c>
      <c r="C34" t="s">
        <v>58</v>
      </c>
      <c r="D34" t="s">
        <v>53</v>
      </c>
      <c r="E34" t="s">
        <v>54</v>
      </c>
      <c r="F34" s="24">
        <v>197.419421778464</v>
      </c>
      <c r="G34" s="24">
        <v>263.208598861464</v>
      </c>
      <c r="H34" s="24">
        <v>416.13237747931203</v>
      </c>
      <c r="I34" s="24">
        <v>569.07091152628198</v>
      </c>
      <c r="J34" s="24">
        <v>722.00579800697994</v>
      </c>
      <c r="K34" s="24">
        <v>874.91392913268396</v>
      </c>
      <c r="M34" s="20" t="s">
        <v>8</v>
      </c>
      <c r="N34" s="34">
        <f t="shared" si="18"/>
        <v>5</v>
      </c>
      <c r="O34" s="34">
        <f t="shared" si="13"/>
        <v>5</v>
      </c>
      <c r="P34" s="34">
        <f t="shared" si="13"/>
        <v>5</v>
      </c>
      <c r="Q34" s="34">
        <f t="shared" si="13"/>
        <v>5</v>
      </c>
      <c r="R34" s="34">
        <f t="shared" si="13"/>
        <v>5</v>
      </c>
      <c r="S34" s="34">
        <f t="shared" si="13"/>
        <v>5</v>
      </c>
      <c r="W34" s="26">
        <f t="shared" si="14"/>
        <v>1</v>
      </c>
      <c r="X34" s="26">
        <f t="shared" si="14"/>
        <v>1.3332457186346434</v>
      </c>
      <c r="Y34" s="26">
        <f t="shared" si="14"/>
        <v>2.1078593672829147</v>
      </c>
      <c r="Z34" s="26">
        <f t="shared" si="15"/>
        <v>2.8825477574585854</v>
      </c>
      <c r="AA34" s="26">
        <f t="shared" si="15"/>
        <v>3.6572176714061362</v>
      </c>
      <c r="AB34" s="26">
        <f t="shared" si="15"/>
        <v>4.4317520599086579</v>
      </c>
      <c r="AE34" s="27">
        <f t="shared" si="16"/>
        <v>0</v>
      </c>
      <c r="AF34" s="27">
        <f t="shared" si="16"/>
        <v>0.33324571863464336</v>
      </c>
      <c r="AG34" s="27">
        <f t="shared" si="16"/>
        <v>1.1078593672829147</v>
      </c>
      <c r="AH34" s="27">
        <f t="shared" si="16"/>
        <v>1.8825477574585854</v>
      </c>
      <c r="AI34" s="27">
        <f t="shared" si="16"/>
        <v>2.6572176714061362</v>
      </c>
      <c r="AJ34" s="27">
        <f t="shared" si="16"/>
        <v>3.4317520599086579</v>
      </c>
      <c r="AM34" s="39" t="s">
        <v>8</v>
      </c>
      <c r="AN34">
        <f t="shared" si="19"/>
        <v>1</v>
      </c>
      <c r="AO34">
        <f t="shared" si="17"/>
        <v>1</v>
      </c>
      <c r="AP34">
        <f t="shared" si="17"/>
        <v>2</v>
      </c>
      <c r="AQ34">
        <f t="shared" si="17"/>
        <v>3</v>
      </c>
      <c r="AR34">
        <f t="shared" si="17"/>
        <v>4</v>
      </c>
      <c r="AS34">
        <f t="shared" si="17"/>
        <v>4</v>
      </c>
    </row>
    <row r="35" spans="1:45" ht="15.75">
      <c r="A35" t="s">
        <v>51</v>
      </c>
      <c r="B35" t="s">
        <v>3</v>
      </c>
      <c r="C35" t="s">
        <v>59</v>
      </c>
      <c r="D35" t="s">
        <v>53</v>
      </c>
      <c r="E35" t="s">
        <v>54</v>
      </c>
      <c r="F35" s="24">
        <v>40.789136701792003</v>
      </c>
      <c r="G35" s="24">
        <v>68.303719078726004</v>
      </c>
      <c r="H35" s="24">
        <v>120.18463790126</v>
      </c>
      <c r="I35" s="24">
        <v>206.87564617162201</v>
      </c>
      <c r="J35" s="24">
        <v>338.814297314356</v>
      </c>
      <c r="K35" s="24">
        <v>526.42789550043005</v>
      </c>
      <c r="M35" s="20" t="s">
        <v>60</v>
      </c>
      <c r="N35" s="34">
        <f t="shared" si="18"/>
        <v>1</v>
      </c>
      <c r="O35" s="34">
        <f t="shared" si="13"/>
        <v>1</v>
      </c>
      <c r="P35" s="34">
        <f t="shared" si="13"/>
        <v>1.0000000074860516</v>
      </c>
      <c r="Q35" s="34">
        <f t="shared" si="13"/>
        <v>1.0000000122336223</v>
      </c>
      <c r="R35" s="34">
        <f t="shared" si="13"/>
        <v>1.000000021970278</v>
      </c>
      <c r="S35" s="34">
        <f t="shared" si="13"/>
        <v>1.0000000343301918</v>
      </c>
      <c r="W35" s="26">
        <f t="shared" si="14"/>
        <v>1</v>
      </c>
      <c r="X35" s="26">
        <f t="shared" si="14"/>
        <v>1.674556624674167</v>
      </c>
      <c r="Y35" s="26">
        <f t="shared" si="14"/>
        <v>2.9464864328932925</v>
      </c>
      <c r="Z35" s="26">
        <f t="shared" si="15"/>
        <v>5.0718319361373805</v>
      </c>
      <c r="AA35" s="26">
        <f t="shared" si="15"/>
        <v>8.3064836549843122</v>
      </c>
      <c r="AB35" s="26">
        <f t="shared" si="15"/>
        <v>12.906080835912919</v>
      </c>
      <c r="AE35" s="27">
        <f t="shared" si="16"/>
        <v>0</v>
      </c>
      <c r="AF35" s="27">
        <f t="shared" si="16"/>
        <v>0.67455662467416699</v>
      </c>
      <c r="AG35" s="27">
        <f t="shared" si="16"/>
        <v>1.9464864328932925</v>
      </c>
      <c r="AH35" s="27">
        <f t="shared" si="16"/>
        <v>4.0718319361373805</v>
      </c>
      <c r="AI35" s="27">
        <f t="shared" si="16"/>
        <v>7.3064836549843122</v>
      </c>
      <c r="AJ35" s="27">
        <f t="shared" si="16"/>
        <v>11.906080835912919</v>
      </c>
      <c r="AM35" s="39" t="s">
        <v>60</v>
      </c>
      <c r="AN35">
        <f t="shared" si="19"/>
        <v>1</v>
      </c>
      <c r="AO35">
        <f t="shared" si="17"/>
        <v>2</v>
      </c>
      <c r="AP35">
        <f t="shared" si="17"/>
        <v>3</v>
      </c>
      <c r="AQ35">
        <f t="shared" si="17"/>
        <v>4</v>
      </c>
      <c r="AR35">
        <f t="shared" si="17"/>
        <v>5</v>
      </c>
      <c r="AS35">
        <f t="shared" si="17"/>
        <v>5</v>
      </c>
    </row>
    <row r="36" spans="1:45" ht="15.75">
      <c r="A36" t="s">
        <v>51</v>
      </c>
      <c r="B36" t="s">
        <v>3</v>
      </c>
      <c r="C36" t="s">
        <v>61</v>
      </c>
      <c r="D36" t="s">
        <v>53</v>
      </c>
      <c r="E36" t="s">
        <v>54</v>
      </c>
      <c r="F36" s="24">
        <v>197.419421778464</v>
      </c>
      <c r="G36" s="24">
        <v>263.208598861464</v>
      </c>
      <c r="H36" s="24">
        <v>350.01456517657999</v>
      </c>
      <c r="I36" s="24">
        <v>436.83158031200401</v>
      </c>
      <c r="J36" s="24">
        <v>523.64459872150803</v>
      </c>
      <c r="K36" s="24">
        <v>610.43850772982</v>
      </c>
      <c r="M36" s="20" t="s">
        <v>62</v>
      </c>
      <c r="N36" s="34">
        <f t="shared" si="18"/>
        <v>5</v>
      </c>
      <c r="O36" s="34">
        <f t="shared" si="13"/>
        <v>5</v>
      </c>
      <c r="P36" s="34">
        <f t="shared" si="13"/>
        <v>4.1063582742918161</v>
      </c>
      <c r="Q36" s="34">
        <f t="shared" si="13"/>
        <v>3.539579685776971</v>
      </c>
      <c r="R36" s="34">
        <f t="shared" si="13"/>
        <v>2.9293778923862495</v>
      </c>
      <c r="S36" s="34">
        <f t="shared" si="13"/>
        <v>1.9642924696134783</v>
      </c>
      <c r="W36" s="26">
        <f t="shared" si="14"/>
        <v>1</v>
      </c>
      <c r="X36" s="26">
        <f t="shared" si="14"/>
        <v>1.3332457186346434</v>
      </c>
      <c r="Y36" s="26">
        <f t="shared" si="14"/>
        <v>1.7729489936879261</v>
      </c>
      <c r="Z36" s="26">
        <f t="shared" si="15"/>
        <v>2.2127082349688902</v>
      </c>
      <c r="AA36" s="26">
        <f t="shared" si="15"/>
        <v>2.6524472314032028</v>
      </c>
      <c r="AB36" s="26">
        <f t="shared" si="15"/>
        <v>3.0920894318839061</v>
      </c>
      <c r="AE36" s="27">
        <f t="shared" si="16"/>
        <v>0</v>
      </c>
      <c r="AF36" s="27">
        <f t="shared" si="16"/>
        <v>0.33324571863464336</v>
      </c>
      <c r="AG36" s="27">
        <f t="shared" si="16"/>
        <v>0.77294899368792613</v>
      </c>
      <c r="AH36" s="27">
        <f t="shared" si="16"/>
        <v>1.2127082349688902</v>
      </c>
      <c r="AI36" s="27">
        <f t="shared" si="16"/>
        <v>1.6524472314032028</v>
      </c>
      <c r="AJ36" s="27">
        <f t="shared" si="16"/>
        <v>2.0920894318839061</v>
      </c>
      <c r="AM36" s="39" t="s">
        <v>62</v>
      </c>
      <c r="AN36">
        <f t="shared" si="19"/>
        <v>1</v>
      </c>
      <c r="AO36">
        <f t="shared" si="17"/>
        <v>1</v>
      </c>
      <c r="AP36">
        <f t="shared" si="17"/>
        <v>2</v>
      </c>
      <c r="AQ36">
        <f t="shared" si="17"/>
        <v>2</v>
      </c>
      <c r="AR36">
        <f t="shared" si="17"/>
        <v>3</v>
      </c>
      <c r="AS36">
        <f t="shared" si="17"/>
        <v>3</v>
      </c>
    </row>
    <row r="37" spans="1:45" ht="15.75">
      <c r="A37" t="s">
        <v>51</v>
      </c>
      <c r="B37" t="s">
        <v>3</v>
      </c>
      <c r="C37" t="s">
        <v>63</v>
      </c>
      <c r="D37" t="s">
        <v>53</v>
      </c>
      <c r="E37" t="s">
        <v>54</v>
      </c>
      <c r="F37" s="24">
        <v>128.89367205741999</v>
      </c>
      <c r="G37" s="24">
        <v>177.93771393574599</v>
      </c>
      <c r="H37" s="24">
        <v>237.650165356288</v>
      </c>
      <c r="I37" s="24">
        <v>312.597583553932</v>
      </c>
      <c r="J37" s="24">
        <v>407.33853474875201</v>
      </c>
      <c r="K37" s="24">
        <v>526.42789250953194</v>
      </c>
      <c r="M37" s="20" t="s">
        <v>64</v>
      </c>
      <c r="N37" s="34">
        <f t="shared" si="18"/>
        <v>3.2499999999999996</v>
      </c>
      <c r="O37" s="34">
        <f t="shared" si="13"/>
        <v>3.2499999995737379</v>
      </c>
      <c r="P37" s="34">
        <f t="shared" si="13"/>
        <v>2.5876523058636831</v>
      </c>
      <c r="Q37" s="34">
        <f t="shared" si="13"/>
        <v>2.1675684171430234</v>
      </c>
      <c r="R37" s="34">
        <f t="shared" si="13"/>
        <v>1.7153001988704792</v>
      </c>
      <c r="S37" s="34">
        <f t="shared" si="13"/>
        <v>1</v>
      </c>
      <c r="W37" s="26">
        <f t="shared" si="14"/>
        <v>1</v>
      </c>
      <c r="X37" s="26">
        <f t="shared" si="14"/>
        <v>1.3804999973658729</v>
      </c>
      <c r="Y37" s="26">
        <f t="shared" si="14"/>
        <v>1.8437690661060444</v>
      </c>
      <c r="Z37" s="26">
        <f t="shared" si="15"/>
        <v>2.4252360768702048</v>
      </c>
      <c r="AA37" s="26">
        <f t="shared" si="15"/>
        <v>3.1602679033559493</v>
      </c>
      <c r="AB37" s="26">
        <f t="shared" si="15"/>
        <v>4.0842027704433548</v>
      </c>
      <c r="AE37" s="27">
        <f t="shared" si="16"/>
        <v>0</v>
      </c>
      <c r="AF37" s="27">
        <f t="shared" si="16"/>
        <v>0.38049999736587292</v>
      </c>
      <c r="AG37" s="27">
        <f t="shared" si="16"/>
        <v>0.84376906610604441</v>
      </c>
      <c r="AH37" s="27">
        <f t="shared" si="16"/>
        <v>1.4252360768702048</v>
      </c>
      <c r="AI37" s="27">
        <f t="shared" si="16"/>
        <v>2.1602679033559493</v>
      </c>
      <c r="AJ37" s="27">
        <f t="shared" si="16"/>
        <v>3.0842027704433548</v>
      </c>
      <c r="AM37" s="39" t="s">
        <v>64</v>
      </c>
      <c r="AN37">
        <f t="shared" si="19"/>
        <v>1</v>
      </c>
      <c r="AO37">
        <f t="shared" si="17"/>
        <v>1</v>
      </c>
      <c r="AP37">
        <f t="shared" si="17"/>
        <v>2</v>
      </c>
      <c r="AQ37">
        <f t="shared" si="17"/>
        <v>2</v>
      </c>
      <c r="AR37">
        <f t="shared" si="17"/>
        <v>3</v>
      </c>
      <c r="AS37">
        <f t="shared" si="17"/>
        <v>4</v>
      </c>
    </row>
    <row r="38" spans="1:45" ht="15.75">
      <c r="A38" t="s">
        <v>51</v>
      </c>
      <c r="B38" t="s">
        <v>3</v>
      </c>
      <c r="C38" t="s">
        <v>65</v>
      </c>
      <c r="D38" t="s">
        <v>53</v>
      </c>
      <c r="E38" t="s">
        <v>54</v>
      </c>
      <c r="F38" s="24">
        <v>158.26185050929601</v>
      </c>
      <c r="G38" s="24">
        <v>214.482378888086</v>
      </c>
      <c r="H38" s="24">
        <v>276.80534135925399</v>
      </c>
      <c r="I38" s="24">
        <v>347.83822971728199</v>
      </c>
      <c r="J38" s="24">
        <v>430.179947891528</v>
      </c>
      <c r="K38" s="24">
        <v>526.42789250953194</v>
      </c>
      <c r="M38" s="20" t="s">
        <v>66</v>
      </c>
      <c r="N38" s="34">
        <f t="shared" si="18"/>
        <v>4</v>
      </c>
      <c r="O38" s="34">
        <f t="shared" si="13"/>
        <v>3.9999999994316511</v>
      </c>
      <c r="P38" s="34">
        <f t="shared" si="13"/>
        <v>3.1168697411515769</v>
      </c>
      <c r="Q38" s="34">
        <f t="shared" si="13"/>
        <v>2.5567578895240315</v>
      </c>
      <c r="R38" s="34">
        <f t="shared" si="13"/>
        <v>1.9537335981085291</v>
      </c>
      <c r="S38" s="34">
        <f t="shared" si="13"/>
        <v>1</v>
      </c>
      <c r="W38" s="26">
        <f t="shared" si="14"/>
        <v>1</v>
      </c>
      <c r="X38" s="26">
        <f t="shared" si="14"/>
        <v>1.3552374005350563</v>
      </c>
      <c r="Y38" s="26">
        <f t="shared" si="14"/>
        <v>1.7490338983682927</v>
      </c>
      <c r="Z38" s="26">
        <f t="shared" si="15"/>
        <v>2.1978653010685645</v>
      </c>
      <c r="AA38" s="26">
        <f t="shared" si="15"/>
        <v>2.7181531525581399</v>
      </c>
      <c r="AB38" s="26">
        <f t="shared" si="15"/>
        <v>3.3263094726584823</v>
      </c>
      <c r="AE38" s="27">
        <f t="shared" si="16"/>
        <v>0</v>
      </c>
      <c r="AF38" s="27">
        <f t="shared" si="16"/>
        <v>0.35523740053505626</v>
      </c>
      <c r="AG38" s="27">
        <f t="shared" si="16"/>
        <v>0.74903389836829271</v>
      </c>
      <c r="AH38" s="27">
        <f t="shared" si="16"/>
        <v>1.1978653010685645</v>
      </c>
      <c r="AI38" s="27">
        <f t="shared" si="16"/>
        <v>1.7181531525581399</v>
      </c>
      <c r="AJ38" s="27">
        <f t="shared" si="16"/>
        <v>2.3263094726584823</v>
      </c>
      <c r="AM38" s="39" t="s">
        <v>66</v>
      </c>
      <c r="AN38">
        <f t="shared" si="19"/>
        <v>1</v>
      </c>
      <c r="AO38">
        <f t="shared" si="17"/>
        <v>1</v>
      </c>
      <c r="AP38">
        <f t="shared" si="17"/>
        <v>2</v>
      </c>
      <c r="AQ38">
        <f t="shared" si="17"/>
        <v>2</v>
      </c>
      <c r="AR38">
        <f t="shared" si="17"/>
        <v>3</v>
      </c>
      <c r="AS38">
        <f t="shared" si="17"/>
        <v>3</v>
      </c>
    </row>
    <row r="39" spans="1:45" ht="15.75">
      <c r="A39" t="s">
        <v>51</v>
      </c>
      <c r="B39" t="s">
        <v>3</v>
      </c>
      <c r="C39" t="s">
        <v>67</v>
      </c>
      <c r="D39" t="s">
        <v>53</v>
      </c>
      <c r="E39" t="s">
        <v>54</v>
      </c>
      <c r="F39" s="24">
        <v>177.84063614388</v>
      </c>
      <c r="G39" s="24">
        <v>238.84548881938801</v>
      </c>
      <c r="H39" s="24">
        <v>302.90879202789802</v>
      </c>
      <c r="I39" s="24">
        <v>371.33199382618199</v>
      </c>
      <c r="J39" s="24">
        <v>445.40755672722798</v>
      </c>
      <c r="K39" s="24">
        <v>526.42789250953194</v>
      </c>
      <c r="M39" s="20" t="s">
        <v>68</v>
      </c>
      <c r="N39" s="34">
        <f t="shared" si="18"/>
        <v>4.5</v>
      </c>
      <c r="O39" s="34">
        <f t="shared" si="13"/>
        <v>4.4999999985791277</v>
      </c>
      <c r="P39" s="34">
        <f t="shared" si="13"/>
        <v>3.4696813646768403</v>
      </c>
      <c r="Q39" s="34">
        <f t="shared" si="13"/>
        <v>2.8162175377780363</v>
      </c>
      <c r="R39" s="34">
        <f t="shared" si="13"/>
        <v>2.1126891983714486</v>
      </c>
      <c r="S39" s="34">
        <f t="shared" si="13"/>
        <v>1</v>
      </c>
      <c r="W39" s="26">
        <f t="shared" si="14"/>
        <v>1</v>
      </c>
      <c r="X39" s="26">
        <f t="shared" si="14"/>
        <v>1.3430310079758863</v>
      </c>
      <c r="Y39" s="26">
        <f t="shared" si="14"/>
        <v>1.7032597194649766</v>
      </c>
      <c r="Z39" s="26">
        <f t="shared" si="15"/>
        <v>2.0880041922801036</v>
      </c>
      <c r="AA39" s="26">
        <f t="shared" si="15"/>
        <v>2.5045319584151504</v>
      </c>
      <c r="AB39" s="26">
        <f t="shared" si="15"/>
        <v>2.9601102645833501</v>
      </c>
      <c r="AE39" s="27">
        <f t="shared" si="16"/>
        <v>0</v>
      </c>
      <c r="AF39" s="27">
        <f t="shared" si="16"/>
        <v>0.34303100797588626</v>
      </c>
      <c r="AG39" s="27">
        <f t="shared" si="16"/>
        <v>0.70325971946497656</v>
      </c>
      <c r="AH39" s="27">
        <f t="shared" si="16"/>
        <v>1.0880041922801036</v>
      </c>
      <c r="AI39" s="27">
        <f t="shared" si="16"/>
        <v>1.5045319584151504</v>
      </c>
      <c r="AJ39" s="27">
        <f t="shared" si="16"/>
        <v>1.9601102645833501</v>
      </c>
      <c r="AM39" s="39" t="s">
        <v>68</v>
      </c>
      <c r="AN39">
        <f t="shared" si="19"/>
        <v>1</v>
      </c>
      <c r="AO39">
        <f t="shared" si="17"/>
        <v>1</v>
      </c>
      <c r="AP39">
        <f t="shared" si="17"/>
        <v>2</v>
      </c>
      <c r="AQ39">
        <f t="shared" si="17"/>
        <v>2</v>
      </c>
      <c r="AR39">
        <f t="shared" si="17"/>
        <v>2</v>
      </c>
      <c r="AS39">
        <f t="shared" si="17"/>
        <v>3</v>
      </c>
    </row>
    <row r="40" spans="1:45" ht="15.75">
      <c r="A40" t="s">
        <v>51</v>
      </c>
      <c r="B40" t="s">
        <v>3</v>
      </c>
      <c r="C40" t="s">
        <v>69</v>
      </c>
      <c r="D40" t="s">
        <v>53</v>
      </c>
      <c r="E40" t="s">
        <v>54</v>
      </c>
      <c r="F40" s="24">
        <v>99.525493605544</v>
      </c>
      <c r="G40" s="24">
        <v>141.393048983406</v>
      </c>
      <c r="H40" s="24">
        <v>198.49498935332201</v>
      </c>
      <c r="I40" s="24">
        <v>277.356937390582</v>
      </c>
      <c r="J40" s="24">
        <v>384.49712160597602</v>
      </c>
      <c r="K40" s="24">
        <v>526.42789250953194</v>
      </c>
      <c r="M40" s="20" t="s">
        <v>70</v>
      </c>
      <c r="N40" s="34">
        <f t="shared" si="18"/>
        <v>2.5</v>
      </c>
      <c r="O40" s="34">
        <f t="shared" si="13"/>
        <v>2.4999999997158255</v>
      </c>
      <c r="P40" s="34">
        <f t="shared" si="13"/>
        <v>2.0584348705757884</v>
      </c>
      <c r="Q40" s="34">
        <f t="shared" si="13"/>
        <v>1.7783789447620157</v>
      </c>
      <c r="R40" s="34">
        <f t="shared" si="13"/>
        <v>1.4768667996324298</v>
      </c>
      <c r="S40" s="34">
        <f t="shared" si="13"/>
        <v>1</v>
      </c>
      <c r="W40" s="26">
        <f t="shared" si="14"/>
        <v>1</v>
      </c>
      <c r="X40" s="26">
        <f t="shared" si="14"/>
        <v>1.4206716677417193</v>
      </c>
      <c r="Y40" s="26">
        <f t="shared" si="14"/>
        <v>1.9944135131851783</v>
      </c>
      <c r="Z40" s="26">
        <f t="shared" si="15"/>
        <v>2.7867928843422689</v>
      </c>
      <c r="AA40" s="26">
        <f t="shared" si="15"/>
        <v>3.8633028350492689</v>
      </c>
      <c r="AB40" s="26">
        <f t="shared" si="15"/>
        <v>5.2893773588901611</v>
      </c>
      <c r="AE40" s="27">
        <f t="shared" si="16"/>
        <v>0</v>
      </c>
      <c r="AF40" s="27">
        <f t="shared" si="16"/>
        <v>0.42067166774171927</v>
      </c>
      <c r="AG40" s="27">
        <f t="shared" si="16"/>
        <v>0.99441351318517834</v>
      </c>
      <c r="AH40" s="27">
        <f t="shared" si="16"/>
        <v>1.7867928843422689</v>
      </c>
      <c r="AI40" s="27">
        <f t="shared" si="16"/>
        <v>2.8633028350492689</v>
      </c>
      <c r="AJ40" s="27">
        <f t="shared" si="16"/>
        <v>4.2893773588901611</v>
      </c>
      <c r="AM40" s="39" t="s">
        <v>70</v>
      </c>
      <c r="AN40">
        <f t="shared" si="19"/>
        <v>1</v>
      </c>
      <c r="AO40">
        <f t="shared" si="17"/>
        <v>1</v>
      </c>
      <c r="AP40">
        <f t="shared" si="17"/>
        <v>2</v>
      </c>
      <c r="AQ40">
        <f t="shared" si="17"/>
        <v>3</v>
      </c>
      <c r="AR40">
        <f t="shared" si="17"/>
        <v>4</v>
      </c>
      <c r="AS40">
        <f t="shared" si="17"/>
        <v>4</v>
      </c>
    </row>
    <row r="41" spans="1:45" ht="30">
      <c r="A41" t="s">
        <v>51</v>
      </c>
      <c r="B41" t="s">
        <v>3</v>
      </c>
      <c r="C41" t="s">
        <v>71</v>
      </c>
      <c r="D41" t="s">
        <v>53</v>
      </c>
      <c r="E41" t="s">
        <v>54</v>
      </c>
      <c r="F41" s="24">
        <v>128.89367205741999</v>
      </c>
      <c r="G41" s="24">
        <v>177.93771393574599</v>
      </c>
      <c r="H41" s="24">
        <v>245.89301233982599</v>
      </c>
      <c r="I41" s="24">
        <v>333.20527853302599</v>
      </c>
      <c r="J41" s="24">
        <v>444.43279770178202</v>
      </c>
      <c r="K41" s="24">
        <v>584.12873151348197</v>
      </c>
      <c r="M41" s="20" t="s">
        <v>72</v>
      </c>
      <c r="N41" s="34">
        <f t="shared" si="18"/>
        <v>3.2499999999999996</v>
      </c>
      <c r="O41" s="34">
        <f t="shared" si="13"/>
        <v>3.2499999995737379</v>
      </c>
      <c r="P41" s="34">
        <f t="shared" si="13"/>
        <v>2.6990617997136939</v>
      </c>
      <c r="Q41" s="34">
        <f t="shared" si="13"/>
        <v>2.3951549914279009</v>
      </c>
      <c r="R41" s="34">
        <f t="shared" si="13"/>
        <v>2.1025140351089009</v>
      </c>
      <c r="S41" s="34">
        <f t="shared" si="13"/>
        <v>1.6623030243974672</v>
      </c>
      <c r="W41" s="26">
        <f t="shared" si="14"/>
        <v>1</v>
      </c>
      <c r="X41" s="26">
        <f t="shared" si="14"/>
        <v>1.3804999973658729</v>
      </c>
      <c r="Y41" s="26">
        <f t="shared" si="14"/>
        <v>1.9077198159913136</v>
      </c>
      <c r="Z41" s="26">
        <f t="shared" si="15"/>
        <v>2.5851174321776522</v>
      </c>
      <c r="AA41" s="26">
        <f t="shared" si="15"/>
        <v>3.4480575392700006</v>
      </c>
      <c r="AB41" s="26">
        <f t="shared" si="15"/>
        <v>4.5318650806477319</v>
      </c>
      <c r="AE41" s="27">
        <f t="shared" si="16"/>
        <v>0</v>
      </c>
      <c r="AF41" s="27">
        <f t="shared" si="16"/>
        <v>0.38049999736587292</v>
      </c>
      <c r="AG41" s="27">
        <f t="shared" si="16"/>
        <v>0.90771981599131357</v>
      </c>
      <c r="AH41" s="27">
        <f t="shared" si="16"/>
        <v>1.5851174321776522</v>
      </c>
      <c r="AI41" s="27">
        <f t="shared" si="16"/>
        <v>2.4480575392700006</v>
      </c>
      <c r="AJ41" s="27">
        <f t="shared" si="16"/>
        <v>3.5318650806477319</v>
      </c>
      <c r="AM41" s="39" t="s">
        <v>73</v>
      </c>
      <c r="AN41">
        <f t="shared" si="19"/>
        <v>1</v>
      </c>
      <c r="AO41">
        <f t="shared" si="17"/>
        <v>1</v>
      </c>
      <c r="AP41">
        <f t="shared" si="17"/>
        <v>2</v>
      </c>
      <c r="AQ41">
        <f t="shared" si="17"/>
        <v>3</v>
      </c>
      <c r="AR41">
        <f t="shared" si="17"/>
        <v>3</v>
      </c>
      <c r="AS41">
        <f t="shared" si="17"/>
        <v>4</v>
      </c>
    </row>
    <row r="42" spans="1:45" ht="15.75">
      <c r="A42" t="s">
        <v>51</v>
      </c>
      <c r="B42" t="s">
        <v>3</v>
      </c>
      <c r="C42" t="s">
        <v>74</v>
      </c>
      <c r="D42" t="s">
        <v>53</v>
      </c>
      <c r="E42" t="s">
        <v>54</v>
      </c>
      <c r="F42" s="24">
        <v>40.789136701792003</v>
      </c>
      <c r="G42" s="24">
        <v>68.303719078726004</v>
      </c>
      <c r="H42" s="24">
        <v>120.18463734738999</v>
      </c>
      <c r="I42" s="24">
        <v>206.87564506388199</v>
      </c>
      <c r="J42" s="24">
        <v>338.81429520965003</v>
      </c>
      <c r="K42" s="24">
        <v>526.42789250953194</v>
      </c>
      <c r="M42" s="20" t="s">
        <v>75</v>
      </c>
      <c r="N42" s="34">
        <f t="shared" si="18"/>
        <v>1</v>
      </c>
      <c r="O42" s="34">
        <f t="shared" si="13"/>
        <v>1</v>
      </c>
      <c r="P42" s="34">
        <f t="shared" si="13"/>
        <v>1</v>
      </c>
      <c r="Q42" s="34">
        <f t="shared" si="13"/>
        <v>1</v>
      </c>
      <c r="R42" s="34">
        <f t="shared" si="13"/>
        <v>1</v>
      </c>
      <c r="S42" s="34">
        <f t="shared" si="13"/>
        <v>1</v>
      </c>
      <c r="W42" s="26">
        <f t="shared" si="14"/>
        <v>1</v>
      </c>
      <c r="X42" s="26">
        <f t="shared" si="14"/>
        <v>1.674556624674167</v>
      </c>
      <c r="Y42" s="26">
        <f t="shared" si="14"/>
        <v>2.9464864193144318</v>
      </c>
      <c r="Z42" s="26">
        <f t="shared" si="15"/>
        <v>5.0718319089796582</v>
      </c>
      <c r="AA42" s="26">
        <f t="shared" si="15"/>
        <v>8.3064836033846436</v>
      </c>
      <c r="AB42" s="26">
        <f t="shared" si="15"/>
        <v>12.906080762587068</v>
      </c>
      <c r="AE42" s="27">
        <f t="shared" si="16"/>
        <v>0</v>
      </c>
      <c r="AF42" s="27">
        <f t="shared" si="16"/>
        <v>0.67455662467416699</v>
      </c>
      <c r="AG42" s="27">
        <f t="shared" si="16"/>
        <v>1.9464864193144318</v>
      </c>
      <c r="AH42" s="27">
        <f t="shared" si="16"/>
        <v>4.0718319089796582</v>
      </c>
      <c r="AI42" s="27">
        <f t="shared" si="16"/>
        <v>7.3064836033846436</v>
      </c>
      <c r="AJ42" s="27">
        <f t="shared" si="16"/>
        <v>11.906080762587068</v>
      </c>
      <c r="AM42" s="39" t="s">
        <v>75</v>
      </c>
      <c r="AN42">
        <f t="shared" si="19"/>
        <v>1</v>
      </c>
      <c r="AO42">
        <f t="shared" si="17"/>
        <v>2</v>
      </c>
      <c r="AP42">
        <f t="shared" si="17"/>
        <v>3</v>
      </c>
      <c r="AQ42">
        <f t="shared" si="17"/>
        <v>4</v>
      </c>
      <c r="AR42">
        <f t="shared" si="17"/>
        <v>5</v>
      </c>
      <c r="AS42">
        <f t="shared" si="17"/>
        <v>5</v>
      </c>
    </row>
    <row r="43" spans="1:45" ht="15.75">
      <c r="A43" t="s">
        <v>51</v>
      </c>
      <c r="B43" t="s">
        <v>3</v>
      </c>
      <c r="C43" t="s">
        <v>76</v>
      </c>
      <c r="D43" t="s">
        <v>53</v>
      </c>
      <c r="E43" t="s">
        <v>54</v>
      </c>
      <c r="F43" s="24">
        <v>197.419421778464</v>
      </c>
      <c r="G43" s="24">
        <v>263.208598861464</v>
      </c>
      <c r="H43" s="24">
        <v>329.01224269654199</v>
      </c>
      <c r="I43" s="24">
        <v>394.82575793508198</v>
      </c>
      <c r="J43" s="24">
        <v>460.63516556292802</v>
      </c>
      <c r="K43" s="24">
        <v>526.42789250953194</v>
      </c>
      <c r="M43" s="20" t="s">
        <v>77</v>
      </c>
      <c r="N43" s="34">
        <f t="shared" si="18"/>
        <v>5</v>
      </c>
      <c r="O43" s="34">
        <f t="shared" si="13"/>
        <v>5</v>
      </c>
      <c r="P43" s="34">
        <f t="shared" si="13"/>
        <v>3.8224929882021028</v>
      </c>
      <c r="Q43" s="34">
        <f t="shared" si="13"/>
        <v>3.0756771860320415</v>
      </c>
      <c r="R43" s="34">
        <f t="shared" si="13"/>
        <v>2.2716447986343695</v>
      </c>
      <c r="S43" s="34">
        <f t="shared" si="13"/>
        <v>1</v>
      </c>
      <c r="W43" s="26">
        <f t="shared" si="14"/>
        <v>1</v>
      </c>
      <c r="X43" s="26">
        <f t="shared" si="14"/>
        <v>1.3332457186346434</v>
      </c>
      <c r="Y43" s="26">
        <f t="shared" si="14"/>
        <v>1.666564716544181</v>
      </c>
      <c r="Z43" s="26">
        <f t="shared" si="15"/>
        <v>1.9999337166438431</v>
      </c>
      <c r="AA43" s="26">
        <f t="shared" si="15"/>
        <v>2.3332819102258031</v>
      </c>
      <c r="AB43" s="26">
        <f t="shared" si="15"/>
        <v>2.6665456101895981</v>
      </c>
      <c r="AE43" s="27">
        <f t="shared" si="16"/>
        <v>0</v>
      </c>
      <c r="AF43" s="27">
        <f t="shared" si="16"/>
        <v>0.33324571863464336</v>
      </c>
      <c r="AG43" s="27">
        <f t="shared" si="16"/>
        <v>0.66656471654418104</v>
      </c>
      <c r="AH43" s="27">
        <f t="shared" si="16"/>
        <v>0.99993371664384312</v>
      </c>
      <c r="AI43" s="27">
        <f t="shared" si="16"/>
        <v>1.3332819102258031</v>
      </c>
      <c r="AJ43" s="27">
        <f t="shared" si="16"/>
        <v>1.6665456101895981</v>
      </c>
      <c r="AM43" s="39" t="s">
        <v>77</v>
      </c>
      <c r="AN43">
        <f t="shared" si="19"/>
        <v>1</v>
      </c>
      <c r="AO43">
        <f t="shared" si="17"/>
        <v>1</v>
      </c>
      <c r="AP43">
        <f t="shared" si="17"/>
        <v>2</v>
      </c>
      <c r="AQ43">
        <f t="shared" si="17"/>
        <v>2</v>
      </c>
      <c r="AR43">
        <f t="shared" si="17"/>
        <v>2</v>
      </c>
      <c r="AS43">
        <f t="shared" si="17"/>
        <v>3</v>
      </c>
    </row>
  </sheetData>
  <mergeCells count="12">
    <mergeCell ref="AE30:AJ30"/>
    <mergeCell ref="AN30:AS30"/>
    <mergeCell ref="W30:AB30"/>
    <mergeCell ref="N30:S30"/>
    <mergeCell ref="N1:S1"/>
    <mergeCell ref="W1:AB1"/>
    <mergeCell ref="AE1:AJ1"/>
    <mergeCell ref="AN1:AS1"/>
    <mergeCell ref="N15:S15"/>
    <mergeCell ref="W15:AB15"/>
    <mergeCell ref="AE15:AJ15"/>
    <mergeCell ref="AN15:AS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5F5810CEAEF374996551B49719E1906" ma:contentTypeVersion="19" ma:contentTypeDescription="Crear nuevo documento." ma:contentTypeScope="" ma:versionID="ef1bc3f7854e95b355ed195aba1be4f9">
  <xsd:schema xmlns:xsd="http://www.w3.org/2001/XMLSchema" xmlns:xs="http://www.w3.org/2001/XMLSchema" xmlns:p="http://schemas.microsoft.com/office/2006/metadata/properties" xmlns:ns2="96c0c642-d335-4e98-a2fa-b507c8f6d8cf" xmlns:ns3="583b166e-5166-47de-b80a-19987c867895" xmlns:ns4="0ea6a589-ef5a-4cb0-9b52-79d5b22c6219" targetNamespace="http://schemas.microsoft.com/office/2006/metadata/properties" ma:root="true" ma:fieldsID="8ab3ec27d6dad49f9d8e16bd2a716e05" ns2:_="" ns3:_="" ns4:_="">
    <xsd:import namespace="96c0c642-d335-4e98-a2fa-b507c8f6d8cf"/>
    <xsd:import namespace="583b166e-5166-47de-b80a-19987c867895"/>
    <xsd:import namespace="0ea6a589-ef5a-4cb0-9b52-79d5b22c6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c0c642-d335-4e98-a2fa-b507c8f6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ab8eeae6-5f14-4627-b573-d6b45fbf00d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b166e-5166-47de-b80a-19987c867895"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6a589-ef5a-4cb0-9b52-79d5b22c621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cae8f68-6bf8-410d-aaaa-1b1776c59ef7}" ma:internalName="TaxCatchAll" ma:showField="CatchAllData" ma:web="583b166e-5166-47de-b80a-19987c8678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ea6a589-ef5a-4cb0-9b52-79d5b22c6219" xsi:nil="true"/>
    <lcf76f155ced4ddcb4097134ff3c332f xmlns="96c0c642-d335-4e98-a2fa-b507c8f6d8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ABE178-1B43-4C60-BEA9-7C6FA0B96E39}">
  <ds:schemaRefs>
    <ds:schemaRef ds:uri="http://schemas.microsoft.com/sharepoint/v3/contenttype/forms"/>
  </ds:schemaRefs>
</ds:datastoreItem>
</file>

<file path=customXml/itemProps2.xml><?xml version="1.0" encoding="utf-8"?>
<ds:datastoreItem xmlns:ds="http://schemas.openxmlformats.org/officeDocument/2006/customXml" ds:itemID="{9A02F499-4E8F-4BF9-B489-EA9ADBE81A25}"/>
</file>

<file path=customXml/itemProps3.xml><?xml version="1.0" encoding="utf-8"?>
<ds:datastoreItem xmlns:ds="http://schemas.openxmlformats.org/officeDocument/2006/customXml" ds:itemID="{A7D0D388-7BAD-40CA-82B6-CC189AD555AF}">
  <ds:schemaRefs>
    <ds:schemaRef ds:uri="http://purl.org/dc/dcmitype/"/>
    <ds:schemaRef ds:uri="331b0959-5de7-47fc-9a68-e71529f12cab"/>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elements/1.1/"/>
    <ds:schemaRef ds:uri="http://purl.org/dc/terms/"/>
    <ds:schemaRef ds:uri="85ad6f19-0c84-4bb0-91f3-adb9fe40931b"/>
    <ds:schemaRef ds:uri="http://schemas.microsoft.com/office/2006/metadata/properties"/>
    <ds:schemaRef ds:uri="24f4051e-9c2b-4d3b-b36f-e40615c56e4a"/>
    <ds:schemaRef ds:uri="8be25923-8ab5-4991-911c-2e5bf32d77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Intro</vt:lpstr>
      <vt:lpstr>Marco</vt:lpstr>
      <vt:lpstr>Evaluación</vt:lpstr>
      <vt:lpstr>Resultados</vt:lpstr>
      <vt:lpstr>Hipótesis escenarios</vt:lpstr>
      <vt:lpstr>Menú desplegable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González Paz</dc:creator>
  <cp:keywords/>
  <dc:description/>
  <cp:lastModifiedBy>Iñigo Aizpuru</cp:lastModifiedBy>
  <cp:revision/>
  <dcterms:created xsi:type="dcterms:W3CDTF">2024-07-18T06:18:58Z</dcterms:created>
  <dcterms:modified xsi:type="dcterms:W3CDTF">2026-03-30T13:55:40Z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0x010100F5F5810CEAEF374996551B49719E1906</vt:lpwstr>
  </property>
  <property fmtid="{D5CDD505-2E9C-101B-9397-08002B2CF9AE}" pid="3" name="_dlc_DocIdItemGuid">
    <vt:lpwstr>8ab63ba9-6038-45d3-9e54-004c62ada374</vt:lpwstr>
  </property>
  <property fmtid="{D5CDD505-2E9C-101B-9397-08002B2CF9AE}" pid="4" name="MediaServiceImageTags">
    <vt:lpwstr/>
  </property>
</Properties>
</file>