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hobe.sharepoint.com/sites/470902B/Documentos compartidos/Basque Ecodesign Center/Proy. técnicos/Proy. Metod/Grupos de trabajo/G.T.- Riesgos de transición/Doc final/"/>
    </mc:Choice>
  </mc:AlternateContent>
  <xr:revisionPtr revIDLastSave="1" documentId="8_{EEE2087E-6E62-47BD-B571-3CBABEAA1DB7}" xr6:coauthVersionLast="47" xr6:coauthVersionMax="47" xr10:uidLastSave="{A08F9406-F7E3-4B03-8B77-6F41387325C5}"/>
  <bookViews>
    <workbookView xWindow="-120" yWindow="-120" windowWidth="24240" windowHeight="13020" xr2:uid="{149690C2-D39F-4D15-A13B-1591053B1F27}"/>
  </bookViews>
  <sheets>
    <sheet name="Sarrera" sheetId="4" r:id="rId1"/>
    <sheet name="Esparrua" sheetId="7" r:id="rId2"/>
    <sheet name="Ebaluazioa" sheetId="1" r:id="rId3"/>
    <sheet name="Emaitzak" sheetId="5" r:id="rId4"/>
    <sheet name="Egoeren hipotesiak" sheetId="6" r:id="rId5"/>
    <sheet name="Menú desplegable" sheetId="3" state="hidden" r:id="rId6"/>
  </sheets>
  <externalReferences>
    <externalReference r:id="rId7"/>
  </externalReferences>
  <definedNames>
    <definedName name="Risk_type">[1]Lists!$D$5:$D$7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6" l="1"/>
  <c r="B17" i="6"/>
  <c r="E17" i="6" s="1"/>
  <c r="E24" i="6" s="1"/>
  <c r="C17" i="6" l="1"/>
  <c r="C24" i="6" s="1"/>
  <c r="D17" i="6"/>
  <c r="D24" i="6" s="1"/>
  <c r="K17" i="6"/>
  <c r="K24" i="6" s="1"/>
  <c r="J17" i="6"/>
  <c r="J24" i="6" s="1"/>
  <c r="I17" i="6"/>
  <c r="I24" i="6" s="1"/>
  <c r="H17" i="6"/>
  <c r="H24" i="6" s="1"/>
  <c r="G17" i="6"/>
  <c r="G24" i="6" s="1"/>
  <c r="F17" i="6"/>
  <c r="F24" i="6" s="1"/>
  <c r="L85" i="1"/>
  <c r="L84" i="1"/>
  <c r="L83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5" i="1"/>
  <c r="L64" i="1"/>
  <c r="L62" i="1"/>
  <c r="L61" i="1"/>
  <c r="L60" i="1"/>
  <c r="L59" i="1"/>
  <c r="L58" i="1"/>
  <c r="L57" i="1"/>
  <c r="L56" i="1"/>
  <c r="L55" i="1"/>
  <c r="L54" i="1"/>
  <c r="L53" i="1"/>
  <c r="L51" i="1"/>
  <c r="L49" i="1"/>
  <c r="L47" i="1"/>
  <c r="L45" i="1"/>
  <c r="L43" i="1"/>
  <c r="L42" i="1"/>
  <c r="L41" i="1"/>
  <c r="L39" i="1"/>
  <c r="L37" i="1"/>
  <c r="L35" i="1"/>
  <c r="L33" i="1"/>
  <c r="L31" i="1"/>
  <c r="L29" i="1"/>
  <c r="L28" i="1"/>
  <c r="L27" i="1"/>
  <c r="L26" i="1"/>
  <c r="L24" i="1"/>
  <c r="L22" i="1"/>
  <c r="L21" i="1"/>
  <c r="L20" i="1"/>
  <c r="L19" i="1"/>
  <c r="L18" i="1"/>
  <c r="L17" i="1"/>
  <c r="L16" i="1"/>
  <c r="L15" i="1"/>
  <c r="L14" i="1"/>
  <c r="L13" i="1"/>
  <c r="Z85" i="1" l="1"/>
  <c r="Z84" i="1"/>
  <c r="Z83" i="1"/>
  <c r="Z82" i="1"/>
  <c r="Z81" i="1"/>
  <c r="Z80" i="1"/>
  <c r="Z79" i="1"/>
  <c r="Z78" i="1"/>
  <c r="Z77" i="1"/>
  <c r="Z76" i="1"/>
  <c r="Z75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59" i="1"/>
  <c r="Z58" i="1"/>
  <c r="Z57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7" i="1"/>
  <c r="Z26" i="1"/>
  <c r="Z25" i="1"/>
  <c r="Z24" i="1"/>
  <c r="Z23" i="1"/>
  <c r="Z22" i="1"/>
  <c r="Z20" i="1"/>
  <c r="Z19" i="1"/>
  <c r="Z18" i="1"/>
  <c r="Z17" i="1"/>
  <c r="Z16" i="1"/>
  <c r="Z15" i="1"/>
  <c r="Z14" i="1"/>
  <c r="Z13" i="1"/>
  <c r="U13" i="1" l="1"/>
  <c r="AD13" i="1"/>
  <c r="AA16" i="1"/>
  <c r="AC13" i="1"/>
  <c r="AA13" i="1"/>
  <c r="AB13" i="1"/>
  <c r="G16" i="5" l="1"/>
  <c r="AI13" i="1"/>
  <c r="AH13" i="1"/>
  <c r="AG13" i="1"/>
  <c r="AF13" i="1"/>
  <c r="AE13" i="1"/>
  <c r="AB37" i="1"/>
  <c r="AI37" i="1"/>
  <c r="AG37" i="1"/>
  <c r="AF37" i="1"/>
  <c r="AE37" i="1"/>
  <c r="AD37" i="1"/>
  <c r="AC37" i="1"/>
  <c r="AA37" i="1"/>
  <c r="AH37" i="1"/>
  <c r="AD29" i="1"/>
  <c r="AC29" i="1"/>
  <c r="AB29" i="1"/>
  <c r="AI29" i="1"/>
  <c r="AA29" i="1"/>
  <c r="AH29" i="1"/>
  <c r="AG29" i="1"/>
  <c r="AF29" i="1"/>
  <c r="AE29" i="1"/>
  <c r="AB64" i="1"/>
  <c r="AA64" i="1"/>
  <c r="AI64" i="1"/>
  <c r="AH64" i="1"/>
  <c r="AG64" i="1"/>
  <c r="AF64" i="1"/>
  <c r="AE64" i="1"/>
  <c r="AD64" i="1"/>
  <c r="AC64" i="1"/>
  <c r="AH71" i="1"/>
  <c r="AG71" i="1"/>
  <c r="AD71" i="1"/>
  <c r="AB71" i="1"/>
  <c r="AA71" i="1"/>
  <c r="AE71" i="1"/>
  <c r="AI53" i="1"/>
  <c r="AA53" i="1"/>
  <c r="AH53" i="1"/>
  <c r="AG53" i="1"/>
  <c r="AF53" i="1"/>
  <c r="AE53" i="1"/>
  <c r="AD53" i="1"/>
  <c r="AC53" i="1"/>
  <c r="AB53" i="1"/>
  <c r="AD83" i="1"/>
  <c r="AC83" i="1"/>
  <c r="AB83" i="1"/>
  <c r="AI83" i="1"/>
  <c r="AH83" i="1"/>
  <c r="AG83" i="1"/>
  <c r="AF83" i="1"/>
  <c r="AE83" i="1"/>
  <c r="AA83" i="1"/>
  <c r="AI45" i="1"/>
  <c r="AA45" i="1"/>
  <c r="AH45" i="1"/>
  <c r="AG45" i="1"/>
  <c r="AF45" i="1"/>
  <c r="AE45" i="1"/>
  <c r="AD45" i="1"/>
  <c r="AC45" i="1"/>
  <c r="AB45" i="1"/>
  <c r="AD57" i="1"/>
  <c r="AC57" i="1"/>
  <c r="AB57" i="1"/>
  <c r="AA57" i="1"/>
  <c r="AF57" i="1"/>
  <c r="AE57" i="1"/>
  <c r="AI57" i="1"/>
  <c r="AH57" i="1"/>
  <c r="AG57" i="1"/>
  <c r="AI33" i="1"/>
  <c r="AH33" i="1"/>
  <c r="AG33" i="1"/>
  <c r="AF33" i="1"/>
  <c r="AE33" i="1"/>
  <c r="AD33" i="1"/>
  <c r="AC33" i="1"/>
  <c r="AB33" i="1"/>
  <c r="AA33" i="1"/>
  <c r="AH67" i="1"/>
  <c r="AG67" i="1"/>
  <c r="AF67" i="1"/>
  <c r="AE67" i="1"/>
  <c r="AD67" i="1"/>
  <c r="AC67" i="1"/>
  <c r="AB67" i="1"/>
  <c r="AI67" i="1"/>
  <c r="AA67" i="1"/>
  <c r="AF75" i="1"/>
  <c r="AE75" i="1"/>
  <c r="AD75" i="1"/>
  <c r="AC75" i="1"/>
  <c r="AB75" i="1"/>
  <c r="AI71" i="1"/>
  <c r="AC71" i="1"/>
  <c r="AA75" i="1"/>
  <c r="AI75" i="1"/>
  <c r="AH75" i="1"/>
  <c r="AG75" i="1"/>
  <c r="AF71" i="1"/>
  <c r="AI61" i="1"/>
  <c r="AA61" i="1"/>
  <c r="AH61" i="1"/>
  <c r="AG61" i="1"/>
  <c r="AF61" i="1"/>
  <c r="AE61" i="1"/>
  <c r="AD61" i="1"/>
  <c r="AC61" i="1"/>
  <c r="AB61" i="1"/>
  <c r="AI26" i="1"/>
  <c r="AH26" i="1"/>
  <c r="AG26" i="1"/>
  <c r="AF26" i="1"/>
  <c r="AB26" i="1"/>
  <c r="AA26" i="1"/>
  <c r="AE26" i="1"/>
  <c r="AD26" i="1"/>
  <c r="AC26" i="1"/>
  <c r="G20" i="5" s="1"/>
  <c r="AF49" i="1"/>
  <c r="AE49" i="1"/>
  <c r="AD49" i="1"/>
  <c r="AC49" i="1"/>
  <c r="AB49" i="1"/>
  <c r="AA49" i="1"/>
  <c r="AI49" i="1"/>
  <c r="AH49" i="1"/>
  <c r="AG49" i="1"/>
  <c r="AI16" i="1"/>
  <c r="AG16" i="1"/>
  <c r="AF16" i="1"/>
  <c r="AE16" i="1"/>
  <c r="AD16" i="1"/>
  <c r="AC16" i="1"/>
  <c r="AB16" i="1"/>
  <c r="G17" i="5" s="1"/>
  <c r="AH16" i="1"/>
  <c r="AI19" i="1"/>
  <c r="AH19" i="1"/>
  <c r="AA19" i="1"/>
  <c r="AG19" i="1"/>
  <c r="AF19" i="1"/>
  <c r="AE19" i="1"/>
  <c r="AD19" i="1"/>
  <c r="AC19" i="1"/>
  <c r="AB19" i="1"/>
  <c r="AE79" i="1"/>
  <c r="AI79" i="1"/>
  <c r="AH79" i="1"/>
  <c r="AG79" i="1"/>
  <c r="AF79" i="1"/>
  <c r="AA79" i="1"/>
  <c r="AD79" i="1"/>
  <c r="AC79" i="1"/>
  <c r="AB79" i="1"/>
  <c r="AH41" i="1"/>
  <c r="AA41" i="1"/>
  <c r="AG41" i="1"/>
  <c r="AF41" i="1"/>
  <c r="AE41" i="1"/>
  <c r="AD41" i="1"/>
  <c r="AC41" i="1"/>
  <c r="AB41" i="1"/>
  <c r="AI41" i="1"/>
  <c r="AF22" i="1"/>
  <c r="AE22" i="1"/>
  <c r="AD22" i="1"/>
  <c r="AC22" i="1"/>
  <c r="AB22" i="1"/>
  <c r="AI22" i="1"/>
  <c r="AH22" i="1"/>
  <c r="AG22" i="1"/>
  <c r="AA22" i="1"/>
  <c r="S37" i="1"/>
  <c r="U37" i="1"/>
  <c r="R37" i="1"/>
  <c r="M37" i="1"/>
  <c r="O37" i="1"/>
  <c r="P37" i="1"/>
  <c r="M13" i="1"/>
  <c r="P13" i="1"/>
  <c r="N13" i="1"/>
  <c r="O13" i="1"/>
  <c r="AO13" i="1" s="1"/>
  <c r="S13" i="1"/>
  <c r="R13" i="1"/>
  <c r="M49" i="1"/>
  <c r="P49" i="1"/>
  <c r="O49" i="1"/>
  <c r="S49" i="1"/>
  <c r="U49" i="1"/>
  <c r="R49" i="1"/>
  <c r="AR49" i="1" s="1"/>
  <c r="P64" i="1"/>
  <c r="U64" i="1"/>
  <c r="O64" i="1"/>
  <c r="S64" i="1"/>
  <c r="M64" i="1"/>
  <c r="R64" i="1"/>
  <c r="S71" i="1"/>
  <c r="M71" i="1"/>
  <c r="P71" i="1"/>
  <c r="S53" i="1"/>
  <c r="M53" i="1"/>
  <c r="R53" i="1"/>
  <c r="P53" i="1"/>
  <c r="O53" i="1"/>
  <c r="U53" i="1"/>
  <c r="AU53" i="1" s="1"/>
  <c r="P67" i="1"/>
  <c r="O67" i="1"/>
  <c r="S67" i="1"/>
  <c r="U67" i="1"/>
  <c r="M67" i="1"/>
  <c r="R67" i="1"/>
  <c r="U26" i="1"/>
  <c r="O26" i="1"/>
  <c r="S26" i="1"/>
  <c r="R26" i="1"/>
  <c r="P26" i="1"/>
  <c r="M26" i="1"/>
  <c r="S19" i="1"/>
  <c r="M19" i="1"/>
  <c r="O19" i="1"/>
  <c r="P19" i="1"/>
  <c r="U19" i="1"/>
  <c r="R19" i="1"/>
  <c r="S33" i="1"/>
  <c r="O33" i="1"/>
  <c r="R33" i="1"/>
  <c r="U33" i="1"/>
  <c r="M33" i="1"/>
  <c r="P33" i="1"/>
  <c r="R45" i="1"/>
  <c r="P45" i="1"/>
  <c r="S45" i="1"/>
  <c r="M45" i="1"/>
  <c r="U45" i="1"/>
  <c r="O45" i="1"/>
  <c r="O71" i="1"/>
  <c r="U71" i="1"/>
  <c r="R71" i="1"/>
  <c r="O75" i="1"/>
  <c r="R75" i="1"/>
  <c r="U75" i="1"/>
  <c r="M75" i="1"/>
  <c r="S75" i="1"/>
  <c r="P75" i="1"/>
  <c r="U29" i="1"/>
  <c r="S29" i="1"/>
  <c r="R29" i="1"/>
  <c r="P29" i="1"/>
  <c r="O29" i="1"/>
  <c r="M29" i="1"/>
  <c r="P16" i="1"/>
  <c r="O16" i="1"/>
  <c r="U16" i="1"/>
  <c r="S16" i="1"/>
  <c r="M16" i="1"/>
  <c r="R16" i="1"/>
  <c r="M57" i="1"/>
  <c r="O57" i="1"/>
  <c r="P57" i="1"/>
  <c r="U57" i="1"/>
  <c r="R57" i="1"/>
  <c r="S57" i="1"/>
  <c r="R41" i="1"/>
  <c r="S41" i="1"/>
  <c r="M41" i="1"/>
  <c r="P41" i="1"/>
  <c r="O41" i="1"/>
  <c r="U41" i="1"/>
  <c r="U79" i="1"/>
  <c r="S79" i="1"/>
  <c r="R79" i="1"/>
  <c r="O79" i="1"/>
  <c r="M79" i="1"/>
  <c r="P79" i="1"/>
  <c r="M61" i="1"/>
  <c r="P61" i="1"/>
  <c r="O61" i="1"/>
  <c r="U61" i="1"/>
  <c r="R61" i="1"/>
  <c r="S61" i="1"/>
  <c r="O22" i="1"/>
  <c r="U22" i="1"/>
  <c r="R22" i="1"/>
  <c r="S22" i="1"/>
  <c r="M22" i="1"/>
  <c r="P22" i="1"/>
  <c r="U83" i="1"/>
  <c r="R83" i="1"/>
  <c r="S83" i="1"/>
  <c r="M83" i="1"/>
  <c r="P83" i="1"/>
  <c r="O83" i="1"/>
  <c r="AN3" i="3"/>
  <c r="AO3" i="3"/>
  <c r="AQ3" i="3"/>
  <c r="AN4" i="3"/>
  <c r="AN5" i="3"/>
  <c r="AO5" i="3"/>
  <c r="AQ5" i="3"/>
  <c r="AN6" i="3"/>
  <c r="AN7" i="3"/>
  <c r="AO7" i="3"/>
  <c r="AQ7" i="3"/>
  <c r="AN8" i="3"/>
  <c r="AN9" i="3"/>
  <c r="AO9" i="3"/>
  <c r="AQ9" i="3"/>
  <c r="AN10" i="3"/>
  <c r="AN11" i="3"/>
  <c r="AO11" i="3"/>
  <c r="AQ11" i="3"/>
  <c r="AN12" i="3"/>
  <c r="AN13" i="3"/>
  <c r="AO13" i="3"/>
  <c r="AQ13" i="3"/>
  <c r="AN14" i="3"/>
  <c r="AB43" i="3"/>
  <c r="AJ43" i="3" s="1"/>
  <c r="AS43" i="3" s="1"/>
  <c r="AA43" i="3"/>
  <c r="AI43" i="3" s="1"/>
  <c r="AR43" i="3" s="1"/>
  <c r="Z43" i="3"/>
  <c r="AH43" i="3" s="1"/>
  <c r="AQ43" i="3" s="1"/>
  <c r="Y43" i="3"/>
  <c r="AG43" i="3" s="1"/>
  <c r="AP43" i="3" s="1"/>
  <c r="X43" i="3"/>
  <c r="AF43" i="3" s="1"/>
  <c r="AO43" i="3" s="1"/>
  <c r="W43" i="3"/>
  <c r="AE43" i="3" s="1"/>
  <c r="AN43" i="3" s="1"/>
  <c r="S43" i="3"/>
  <c r="R43" i="3"/>
  <c r="Q43" i="3"/>
  <c r="P43" i="3"/>
  <c r="O43" i="3"/>
  <c r="N43" i="3"/>
  <c r="AB42" i="3"/>
  <c r="AJ42" i="3" s="1"/>
  <c r="AS42" i="3" s="1"/>
  <c r="AA42" i="3"/>
  <c r="AI42" i="3" s="1"/>
  <c r="AR42" i="3" s="1"/>
  <c r="Z42" i="3"/>
  <c r="AH42" i="3" s="1"/>
  <c r="AQ42" i="3" s="1"/>
  <c r="Y42" i="3"/>
  <c r="AG42" i="3" s="1"/>
  <c r="AP42" i="3" s="1"/>
  <c r="X42" i="3"/>
  <c r="AF42" i="3" s="1"/>
  <c r="AO42" i="3" s="1"/>
  <c r="W42" i="3"/>
  <c r="AE42" i="3" s="1"/>
  <c r="AN42" i="3" s="1"/>
  <c r="S42" i="3"/>
  <c r="R42" i="3"/>
  <c r="Q42" i="3"/>
  <c r="P42" i="3"/>
  <c r="O42" i="3"/>
  <c r="N42" i="3"/>
  <c r="AB41" i="3"/>
  <c r="AJ41" i="3" s="1"/>
  <c r="AS41" i="3" s="1"/>
  <c r="AA41" i="3"/>
  <c r="AI41" i="3" s="1"/>
  <c r="AR41" i="3" s="1"/>
  <c r="Z41" i="3"/>
  <c r="AH41" i="3" s="1"/>
  <c r="AQ41" i="3" s="1"/>
  <c r="Y41" i="3"/>
  <c r="AG41" i="3" s="1"/>
  <c r="AP41" i="3" s="1"/>
  <c r="X41" i="3"/>
  <c r="AF41" i="3" s="1"/>
  <c r="AO41" i="3" s="1"/>
  <c r="W41" i="3"/>
  <c r="AE41" i="3" s="1"/>
  <c r="AN41" i="3" s="1"/>
  <c r="S41" i="3"/>
  <c r="R41" i="3"/>
  <c r="Q41" i="3"/>
  <c r="P41" i="3"/>
  <c r="O41" i="3"/>
  <c r="N41" i="3"/>
  <c r="AB40" i="3"/>
  <c r="AJ40" i="3" s="1"/>
  <c r="AS40" i="3" s="1"/>
  <c r="AA40" i="3"/>
  <c r="AI40" i="3" s="1"/>
  <c r="AR40" i="3" s="1"/>
  <c r="Z40" i="3"/>
  <c r="AH40" i="3" s="1"/>
  <c r="AQ40" i="3" s="1"/>
  <c r="Y40" i="3"/>
  <c r="AG40" i="3" s="1"/>
  <c r="AP40" i="3" s="1"/>
  <c r="X40" i="3"/>
  <c r="AF40" i="3" s="1"/>
  <c r="AO40" i="3" s="1"/>
  <c r="W40" i="3"/>
  <c r="AE40" i="3" s="1"/>
  <c r="AN40" i="3" s="1"/>
  <c r="S40" i="3"/>
  <c r="R40" i="3"/>
  <c r="Q40" i="3"/>
  <c r="P40" i="3"/>
  <c r="O40" i="3"/>
  <c r="N40" i="3"/>
  <c r="AB39" i="3"/>
  <c r="AJ39" i="3" s="1"/>
  <c r="AS39" i="3" s="1"/>
  <c r="AA39" i="3"/>
  <c r="AI39" i="3" s="1"/>
  <c r="AR39" i="3" s="1"/>
  <c r="Z39" i="3"/>
  <c r="AH39" i="3" s="1"/>
  <c r="AQ39" i="3" s="1"/>
  <c r="Y39" i="3"/>
  <c r="AG39" i="3" s="1"/>
  <c r="AP39" i="3" s="1"/>
  <c r="X39" i="3"/>
  <c r="AF39" i="3" s="1"/>
  <c r="AO39" i="3" s="1"/>
  <c r="W39" i="3"/>
  <c r="AE39" i="3" s="1"/>
  <c r="AN39" i="3" s="1"/>
  <c r="S39" i="3"/>
  <c r="R39" i="3"/>
  <c r="Q39" i="3"/>
  <c r="P39" i="3"/>
  <c r="O39" i="3"/>
  <c r="N39" i="3"/>
  <c r="AB38" i="3"/>
  <c r="AJ38" i="3" s="1"/>
  <c r="AS38" i="3" s="1"/>
  <c r="AA38" i="3"/>
  <c r="AI38" i="3" s="1"/>
  <c r="AR38" i="3" s="1"/>
  <c r="Z38" i="3"/>
  <c r="AH38" i="3" s="1"/>
  <c r="AQ38" i="3" s="1"/>
  <c r="Y38" i="3"/>
  <c r="AG38" i="3" s="1"/>
  <c r="AP38" i="3" s="1"/>
  <c r="X38" i="3"/>
  <c r="AF38" i="3" s="1"/>
  <c r="AO38" i="3" s="1"/>
  <c r="W38" i="3"/>
  <c r="AE38" i="3" s="1"/>
  <c r="AN38" i="3" s="1"/>
  <c r="S38" i="3"/>
  <c r="R38" i="3"/>
  <c r="Q38" i="3"/>
  <c r="P38" i="3"/>
  <c r="O38" i="3"/>
  <c r="N38" i="3"/>
  <c r="AB37" i="3"/>
  <c r="AJ37" i="3" s="1"/>
  <c r="AS37" i="3" s="1"/>
  <c r="AA37" i="3"/>
  <c r="AI37" i="3" s="1"/>
  <c r="AR37" i="3" s="1"/>
  <c r="Z37" i="3"/>
  <c r="AH37" i="3" s="1"/>
  <c r="AQ37" i="3" s="1"/>
  <c r="Y37" i="3"/>
  <c r="AG37" i="3" s="1"/>
  <c r="AP37" i="3" s="1"/>
  <c r="X37" i="3"/>
  <c r="AF37" i="3" s="1"/>
  <c r="AO37" i="3" s="1"/>
  <c r="W37" i="3"/>
  <c r="AE37" i="3" s="1"/>
  <c r="AN37" i="3" s="1"/>
  <c r="S37" i="3"/>
  <c r="R37" i="3"/>
  <c r="Q37" i="3"/>
  <c r="P37" i="3"/>
  <c r="O37" i="3"/>
  <c r="N37" i="3"/>
  <c r="AB36" i="3"/>
  <c r="AJ36" i="3" s="1"/>
  <c r="AS36" i="3" s="1"/>
  <c r="AA36" i="3"/>
  <c r="AI36" i="3" s="1"/>
  <c r="AR36" i="3" s="1"/>
  <c r="Z36" i="3"/>
  <c r="AH36" i="3" s="1"/>
  <c r="AQ36" i="3" s="1"/>
  <c r="Y36" i="3"/>
  <c r="AG36" i="3" s="1"/>
  <c r="AP36" i="3" s="1"/>
  <c r="X36" i="3"/>
  <c r="AF36" i="3" s="1"/>
  <c r="AO36" i="3" s="1"/>
  <c r="W36" i="3"/>
  <c r="AE36" i="3" s="1"/>
  <c r="AN36" i="3" s="1"/>
  <c r="S36" i="3"/>
  <c r="R36" i="3"/>
  <c r="Q36" i="3"/>
  <c r="P36" i="3"/>
  <c r="O36" i="3"/>
  <c r="N36" i="3"/>
  <c r="AB35" i="3"/>
  <c r="AJ35" i="3" s="1"/>
  <c r="AS35" i="3" s="1"/>
  <c r="AA35" i="3"/>
  <c r="AI35" i="3" s="1"/>
  <c r="AR35" i="3" s="1"/>
  <c r="Z35" i="3"/>
  <c r="AH35" i="3" s="1"/>
  <c r="AQ35" i="3" s="1"/>
  <c r="Y35" i="3"/>
  <c r="AG35" i="3" s="1"/>
  <c r="AP35" i="3" s="1"/>
  <c r="X35" i="3"/>
  <c r="AF35" i="3" s="1"/>
  <c r="AO35" i="3" s="1"/>
  <c r="W35" i="3"/>
  <c r="AE35" i="3" s="1"/>
  <c r="AN35" i="3" s="1"/>
  <c r="S35" i="3"/>
  <c r="R35" i="3"/>
  <c r="Q35" i="3"/>
  <c r="P35" i="3"/>
  <c r="O35" i="3"/>
  <c r="N35" i="3"/>
  <c r="AB34" i="3"/>
  <c r="AJ34" i="3" s="1"/>
  <c r="AS34" i="3" s="1"/>
  <c r="AA34" i="3"/>
  <c r="AI34" i="3" s="1"/>
  <c r="AR34" i="3" s="1"/>
  <c r="Z34" i="3"/>
  <c r="AH34" i="3" s="1"/>
  <c r="AQ34" i="3" s="1"/>
  <c r="Y34" i="3"/>
  <c r="AG34" i="3" s="1"/>
  <c r="AP34" i="3" s="1"/>
  <c r="X34" i="3"/>
  <c r="AF34" i="3" s="1"/>
  <c r="AO34" i="3" s="1"/>
  <c r="W34" i="3"/>
  <c r="AE34" i="3" s="1"/>
  <c r="AN34" i="3" s="1"/>
  <c r="S34" i="3"/>
  <c r="R34" i="3"/>
  <c r="Q34" i="3"/>
  <c r="P34" i="3"/>
  <c r="O34" i="3"/>
  <c r="N34" i="3"/>
  <c r="AB33" i="3"/>
  <c r="AJ33" i="3" s="1"/>
  <c r="AS33" i="3" s="1"/>
  <c r="AA33" i="3"/>
  <c r="AI33" i="3" s="1"/>
  <c r="AR33" i="3" s="1"/>
  <c r="Z33" i="3"/>
  <c r="AH33" i="3" s="1"/>
  <c r="AQ33" i="3" s="1"/>
  <c r="Y33" i="3"/>
  <c r="AG33" i="3" s="1"/>
  <c r="AP33" i="3" s="1"/>
  <c r="X33" i="3"/>
  <c r="AF33" i="3" s="1"/>
  <c r="AO33" i="3" s="1"/>
  <c r="W33" i="3"/>
  <c r="AE33" i="3" s="1"/>
  <c r="AN33" i="3" s="1"/>
  <c r="S33" i="3"/>
  <c r="R33" i="3"/>
  <c r="Q33" i="3"/>
  <c r="P33" i="3"/>
  <c r="O33" i="3"/>
  <c r="N33" i="3"/>
  <c r="AB32" i="3"/>
  <c r="AJ32" i="3" s="1"/>
  <c r="AS32" i="3" s="1"/>
  <c r="AA32" i="3"/>
  <c r="AI32" i="3" s="1"/>
  <c r="AR32" i="3" s="1"/>
  <c r="Z32" i="3"/>
  <c r="AH32" i="3" s="1"/>
  <c r="AQ32" i="3" s="1"/>
  <c r="Y32" i="3"/>
  <c r="AG32" i="3" s="1"/>
  <c r="AP32" i="3" s="1"/>
  <c r="X32" i="3"/>
  <c r="AF32" i="3" s="1"/>
  <c r="AO32" i="3" s="1"/>
  <c r="W32" i="3"/>
  <c r="AE32" i="3" s="1"/>
  <c r="AN32" i="3" s="1"/>
  <c r="S32" i="3"/>
  <c r="R32" i="3"/>
  <c r="Q32" i="3"/>
  <c r="P32" i="3"/>
  <c r="O32" i="3"/>
  <c r="N32" i="3"/>
  <c r="AB28" i="3"/>
  <c r="AJ28" i="3" s="1"/>
  <c r="AS28" i="3" s="1"/>
  <c r="AA28" i="3"/>
  <c r="AI28" i="3" s="1"/>
  <c r="AR28" i="3" s="1"/>
  <c r="Z28" i="3"/>
  <c r="AH28" i="3" s="1"/>
  <c r="AQ28" i="3" s="1"/>
  <c r="Y28" i="3"/>
  <c r="AG28" i="3" s="1"/>
  <c r="AP28" i="3" s="1"/>
  <c r="X28" i="3"/>
  <c r="AF28" i="3" s="1"/>
  <c r="AO28" i="3" s="1"/>
  <c r="W28" i="3"/>
  <c r="AE28" i="3" s="1"/>
  <c r="AN28" i="3" s="1"/>
  <c r="S28" i="3"/>
  <c r="R28" i="3"/>
  <c r="Q28" i="3"/>
  <c r="P28" i="3"/>
  <c r="O28" i="3"/>
  <c r="N28" i="3"/>
  <c r="AB27" i="3"/>
  <c r="AJ27" i="3" s="1"/>
  <c r="AS27" i="3" s="1"/>
  <c r="AA27" i="3"/>
  <c r="AI27" i="3" s="1"/>
  <c r="AR27" i="3" s="1"/>
  <c r="Z27" i="3"/>
  <c r="AH27" i="3" s="1"/>
  <c r="AQ27" i="3" s="1"/>
  <c r="Y27" i="3"/>
  <c r="AG27" i="3" s="1"/>
  <c r="AP27" i="3" s="1"/>
  <c r="X27" i="3"/>
  <c r="AF27" i="3" s="1"/>
  <c r="AO27" i="3" s="1"/>
  <c r="W27" i="3"/>
  <c r="AE27" i="3" s="1"/>
  <c r="AN27" i="3" s="1"/>
  <c r="S27" i="3"/>
  <c r="R27" i="3"/>
  <c r="Q27" i="3"/>
  <c r="P27" i="3"/>
  <c r="O27" i="3"/>
  <c r="N27" i="3"/>
  <c r="AB26" i="3"/>
  <c r="AJ26" i="3" s="1"/>
  <c r="AS26" i="3" s="1"/>
  <c r="AA26" i="3"/>
  <c r="AI26" i="3" s="1"/>
  <c r="AR26" i="3" s="1"/>
  <c r="Z26" i="3"/>
  <c r="AH26" i="3" s="1"/>
  <c r="AQ26" i="3" s="1"/>
  <c r="Y26" i="3"/>
  <c r="AG26" i="3" s="1"/>
  <c r="AP26" i="3" s="1"/>
  <c r="X26" i="3"/>
  <c r="AF26" i="3" s="1"/>
  <c r="AO26" i="3" s="1"/>
  <c r="W26" i="3"/>
  <c r="AE26" i="3" s="1"/>
  <c r="AN26" i="3" s="1"/>
  <c r="S26" i="3"/>
  <c r="R26" i="3"/>
  <c r="Q26" i="3"/>
  <c r="P26" i="3"/>
  <c r="O26" i="3"/>
  <c r="N26" i="3"/>
  <c r="AB25" i="3"/>
  <c r="AJ25" i="3" s="1"/>
  <c r="AS25" i="3" s="1"/>
  <c r="AA25" i="3"/>
  <c r="AI25" i="3" s="1"/>
  <c r="AR25" i="3" s="1"/>
  <c r="Z25" i="3"/>
  <c r="AH25" i="3" s="1"/>
  <c r="AQ25" i="3" s="1"/>
  <c r="Y25" i="3"/>
  <c r="AG25" i="3" s="1"/>
  <c r="AP25" i="3" s="1"/>
  <c r="X25" i="3"/>
  <c r="AF25" i="3" s="1"/>
  <c r="AO25" i="3" s="1"/>
  <c r="W25" i="3"/>
  <c r="AE25" i="3" s="1"/>
  <c r="AN25" i="3" s="1"/>
  <c r="S25" i="3"/>
  <c r="R25" i="3"/>
  <c r="Q25" i="3"/>
  <c r="P25" i="3"/>
  <c r="O25" i="3"/>
  <c r="N25" i="3"/>
  <c r="AB24" i="3"/>
  <c r="AJ24" i="3" s="1"/>
  <c r="AS24" i="3" s="1"/>
  <c r="AA24" i="3"/>
  <c r="AI24" i="3" s="1"/>
  <c r="AR24" i="3" s="1"/>
  <c r="Z24" i="3"/>
  <c r="AH24" i="3" s="1"/>
  <c r="AQ24" i="3" s="1"/>
  <c r="Y24" i="3"/>
  <c r="AG24" i="3" s="1"/>
  <c r="AP24" i="3" s="1"/>
  <c r="X24" i="3"/>
  <c r="AF24" i="3" s="1"/>
  <c r="AO24" i="3" s="1"/>
  <c r="W24" i="3"/>
  <c r="AE24" i="3" s="1"/>
  <c r="AN24" i="3" s="1"/>
  <c r="S24" i="3"/>
  <c r="R24" i="3"/>
  <c r="Q24" i="3"/>
  <c r="P24" i="3"/>
  <c r="O24" i="3"/>
  <c r="N24" i="3"/>
  <c r="AB23" i="3"/>
  <c r="AJ23" i="3" s="1"/>
  <c r="AS23" i="3" s="1"/>
  <c r="AA23" i="3"/>
  <c r="AI23" i="3" s="1"/>
  <c r="AR23" i="3" s="1"/>
  <c r="Z23" i="3"/>
  <c r="AH23" i="3" s="1"/>
  <c r="AQ23" i="3" s="1"/>
  <c r="Y23" i="3"/>
  <c r="AG23" i="3" s="1"/>
  <c r="AP23" i="3" s="1"/>
  <c r="X23" i="3"/>
  <c r="AF23" i="3" s="1"/>
  <c r="AO23" i="3" s="1"/>
  <c r="W23" i="3"/>
  <c r="AE23" i="3" s="1"/>
  <c r="AN23" i="3" s="1"/>
  <c r="S23" i="3"/>
  <c r="R23" i="3"/>
  <c r="Q23" i="3"/>
  <c r="P23" i="3"/>
  <c r="O23" i="3"/>
  <c r="N23" i="3"/>
  <c r="AB22" i="3"/>
  <c r="AJ22" i="3" s="1"/>
  <c r="AS22" i="3" s="1"/>
  <c r="AA22" i="3"/>
  <c r="AI22" i="3" s="1"/>
  <c r="AR22" i="3" s="1"/>
  <c r="Z22" i="3"/>
  <c r="AH22" i="3" s="1"/>
  <c r="AQ22" i="3" s="1"/>
  <c r="Y22" i="3"/>
  <c r="AG22" i="3" s="1"/>
  <c r="AP22" i="3" s="1"/>
  <c r="X22" i="3"/>
  <c r="AF22" i="3" s="1"/>
  <c r="AO22" i="3" s="1"/>
  <c r="W22" i="3"/>
  <c r="AE22" i="3" s="1"/>
  <c r="AN22" i="3" s="1"/>
  <c r="S22" i="3"/>
  <c r="R22" i="3"/>
  <c r="Q22" i="3"/>
  <c r="P22" i="3"/>
  <c r="O22" i="3"/>
  <c r="N22" i="3"/>
  <c r="AB21" i="3"/>
  <c r="AJ21" i="3" s="1"/>
  <c r="AS21" i="3" s="1"/>
  <c r="AA21" i="3"/>
  <c r="AI21" i="3" s="1"/>
  <c r="AR21" i="3" s="1"/>
  <c r="Z21" i="3"/>
  <c r="AH21" i="3" s="1"/>
  <c r="AQ21" i="3" s="1"/>
  <c r="Y21" i="3"/>
  <c r="AG21" i="3" s="1"/>
  <c r="AP21" i="3" s="1"/>
  <c r="X21" i="3"/>
  <c r="AF21" i="3" s="1"/>
  <c r="AO21" i="3" s="1"/>
  <c r="W21" i="3"/>
  <c r="AE21" i="3" s="1"/>
  <c r="AN21" i="3" s="1"/>
  <c r="S21" i="3"/>
  <c r="R21" i="3"/>
  <c r="Q21" i="3"/>
  <c r="P21" i="3"/>
  <c r="O21" i="3"/>
  <c r="N21" i="3"/>
  <c r="AB20" i="3"/>
  <c r="AJ20" i="3" s="1"/>
  <c r="AS20" i="3" s="1"/>
  <c r="AA20" i="3"/>
  <c r="AI20" i="3" s="1"/>
  <c r="AR20" i="3" s="1"/>
  <c r="Z20" i="3"/>
  <c r="AH20" i="3" s="1"/>
  <c r="AQ20" i="3" s="1"/>
  <c r="Y20" i="3"/>
  <c r="AG20" i="3" s="1"/>
  <c r="AP20" i="3" s="1"/>
  <c r="X20" i="3"/>
  <c r="AF20" i="3" s="1"/>
  <c r="AO20" i="3" s="1"/>
  <c r="W20" i="3"/>
  <c r="AE20" i="3" s="1"/>
  <c r="AN20" i="3" s="1"/>
  <c r="S20" i="3"/>
  <c r="R20" i="3"/>
  <c r="Q20" i="3"/>
  <c r="P20" i="3"/>
  <c r="O20" i="3"/>
  <c r="N20" i="3"/>
  <c r="AB19" i="3"/>
  <c r="AJ19" i="3" s="1"/>
  <c r="AS19" i="3" s="1"/>
  <c r="AA19" i="3"/>
  <c r="AI19" i="3" s="1"/>
  <c r="AR19" i="3" s="1"/>
  <c r="Z19" i="3"/>
  <c r="AH19" i="3" s="1"/>
  <c r="AQ19" i="3" s="1"/>
  <c r="Y19" i="3"/>
  <c r="AG19" i="3" s="1"/>
  <c r="AP19" i="3" s="1"/>
  <c r="X19" i="3"/>
  <c r="AF19" i="3" s="1"/>
  <c r="AO19" i="3" s="1"/>
  <c r="W19" i="3"/>
  <c r="AE19" i="3" s="1"/>
  <c r="AN19" i="3" s="1"/>
  <c r="S19" i="3"/>
  <c r="R19" i="3"/>
  <c r="Q19" i="3"/>
  <c r="P19" i="3"/>
  <c r="O19" i="3"/>
  <c r="N19" i="3"/>
  <c r="AB18" i="3"/>
  <c r="AJ18" i="3" s="1"/>
  <c r="AS18" i="3" s="1"/>
  <c r="AA18" i="3"/>
  <c r="AI18" i="3" s="1"/>
  <c r="AR18" i="3" s="1"/>
  <c r="Z18" i="3"/>
  <c r="AH18" i="3" s="1"/>
  <c r="AQ18" i="3" s="1"/>
  <c r="Y18" i="3"/>
  <c r="AG18" i="3" s="1"/>
  <c r="AP18" i="3" s="1"/>
  <c r="X18" i="3"/>
  <c r="AF18" i="3" s="1"/>
  <c r="AO18" i="3" s="1"/>
  <c r="W18" i="3"/>
  <c r="AE18" i="3" s="1"/>
  <c r="AN18" i="3" s="1"/>
  <c r="S18" i="3"/>
  <c r="R18" i="3"/>
  <c r="Q18" i="3"/>
  <c r="P18" i="3"/>
  <c r="O18" i="3"/>
  <c r="N18" i="3"/>
  <c r="AB17" i="3"/>
  <c r="AJ17" i="3" s="1"/>
  <c r="AS17" i="3" s="1"/>
  <c r="AA17" i="3"/>
  <c r="AI17" i="3" s="1"/>
  <c r="AR17" i="3" s="1"/>
  <c r="Z17" i="3"/>
  <c r="AH17" i="3" s="1"/>
  <c r="AQ17" i="3" s="1"/>
  <c r="Y17" i="3"/>
  <c r="AG17" i="3" s="1"/>
  <c r="AP17" i="3" s="1"/>
  <c r="X17" i="3"/>
  <c r="AF17" i="3" s="1"/>
  <c r="AO17" i="3" s="1"/>
  <c r="W17" i="3"/>
  <c r="AE17" i="3" s="1"/>
  <c r="AN17" i="3" s="1"/>
  <c r="S17" i="3"/>
  <c r="R17" i="3"/>
  <c r="Q17" i="3"/>
  <c r="P17" i="3"/>
  <c r="O17" i="3"/>
  <c r="N17" i="3"/>
  <c r="AB14" i="3"/>
  <c r="AJ14" i="3" s="1"/>
  <c r="AS14" i="3" s="1"/>
  <c r="AA14" i="3"/>
  <c r="AI14" i="3" s="1"/>
  <c r="AR14" i="3" s="1"/>
  <c r="Z14" i="3"/>
  <c r="AH14" i="3" s="1"/>
  <c r="AQ14" i="3" s="1"/>
  <c r="Y14" i="3"/>
  <c r="AG14" i="3" s="1"/>
  <c r="AP14" i="3" s="1"/>
  <c r="X14" i="3"/>
  <c r="AF14" i="3" s="1"/>
  <c r="AO14" i="3" s="1"/>
  <c r="W14" i="3"/>
  <c r="AE14" i="3" s="1"/>
  <c r="S14" i="3"/>
  <c r="R14" i="3"/>
  <c r="Q14" i="3"/>
  <c r="P14" i="3"/>
  <c r="O14" i="3"/>
  <c r="N14" i="3"/>
  <c r="AB13" i="3"/>
  <c r="AJ13" i="3" s="1"/>
  <c r="AS13" i="3" s="1"/>
  <c r="AA13" i="3"/>
  <c r="AI13" i="3" s="1"/>
  <c r="AR13" i="3" s="1"/>
  <c r="Z13" i="3"/>
  <c r="AH13" i="3" s="1"/>
  <c r="Y13" i="3"/>
  <c r="AG13" i="3" s="1"/>
  <c r="AP13" i="3" s="1"/>
  <c r="X13" i="3"/>
  <c r="AF13" i="3" s="1"/>
  <c r="W13" i="3"/>
  <c r="AE13" i="3" s="1"/>
  <c r="S13" i="3"/>
  <c r="R13" i="3"/>
  <c r="Q13" i="3"/>
  <c r="P13" i="3"/>
  <c r="O13" i="3"/>
  <c r="N13" i="3"/>
  <c r="AB12" i="3"/>
  <c r="AJ12" i="3" s="1"/>
  <c r="AS12" i="3" s="1"/>
  <c r="AA12" i="3"/>
  <c r="AI12" i="3" s="1"/>
  <c r="AR12" i="3" s="1"/>
  <c r="Z12" i="3"/>
  <c r="AH12" i="3" s="1"/>
  <c r="AQ12" i="3" s="1"/>
  <c r="Y12" i="3"/>
  <c r="AG12" i="3" s="1"/>
  <c r="AP12" i="3" s="1"/>
  <c r="X12" i="3"/>
  <c r="AF12" i="3" s="1"/>
  <c r="AO12" i="3" s="1"/>
  <c r="W12" i="3"/>
  <c r="AE12" i="3" s="1"/>
  <c r="S12" i="3"/>
  <c r="R12" i="3"/>
  <c r="Q12" i="3"/>
  <c r="P12" i="3"/>
  <c r="O12" i="3"/>
  <c r="N12" i="3"/>
  <c r="AB11" i="3"/>
  <c r="AJ11" i="3" s="1"/>
  <c r="AS11" i="3" s="1"/>
  <c r="AA11" i="3"/>
  <c r="AI11" i="3" s="1"/>
  <c r="AR11" i="3" s="1"/>
  <c r="Z11" i="3"/>
  <c r="AH11" i="3" s="1"/>
  <c r="Y11" i="3"/>
  <c r="AG11" i="3" s="1"/>
  <c r="AP11" i="3" s="1"/>
  <c r="X11" i="3"/>
  <c r="AF11" i="3" s="1"/>
  <c r="W11" i="3"/>
  <c r="AE11" i="3" s="1"/>
  <c r="S11" i="3"/>
  <c r="R11" i="3"/>
  <c r="Q11" i="3"/>
  <c r="P11" i="3"/>
  <c r="O11" i="3"/>
  <c r="N11" i="3"/>
  <c r="AB10" i="3"/>
  <c r="AJ10" i="3" s="1"/>
  <c r="AS10" i="3" s="1"/>
  <c r="AA10" i="3"/>
  <c r="AI10" i="3" s="1"/>
  <c r="AR10" i="3" s="1"/>
  <c r="Z10" i="3"/>
  <c r="AH10" i="3" s="1"/>
  <c r="AQ10" i="3" s="1"/>
  <c r="Y10" i="3"/>
  <c r="AG10" i="3" s="1"/>
  <c r="AP10" i="3" s="1"/>
  <c r="X10" i="3"/>
  <c r="AF10" i="3" s="1"/>
  <c r="AO10" i="3" s="1"/>
  <c r="W10" i="3"/>
  <c r="AE10" i="3" s="1"/>
  <c r="S10" i="3"/>
  <c r="R10" i="3"/>
  <c r="Q10" i="3"/>
  <c r="P10" i="3"/>
  <c r="O10" i="3"/>
  <c r="N10" i="3"/>
  <c r="AB9" i="3"/>
  <c r="AJ9" i="3" s="1"/>
  <c r="AS9" i="3" s="1"/>
  <c r="AA9" i="3"/>
  <c r="AI9" i="3" s="1"/>
  <c r="AR9" i="3" s="1"/>
  <c r="Z9" i="3"/>
  <c r="AH9" i="3" s="1"/>
  <c r="Y9" i="3"/>
  <c r="AG9" i="3" s="1"/>
  <c r="AP9" i="3" s="1"/>
  <c r="X9" i="3"/>
  <c r="AF9" i="3" s="1"/>
  <c r="W9" i="3"/>
  <c r="AE9" i="3" s="1"/>
  <c r="S9" i="3"/>
  <c r="R9" i="3"/>
  <c r="Q9" i="3"/>
  <c r="P9" i="3"/>
  <c r="O9" i="3"/>
  <c r="N9" i="3"/>
  <c r="AB8" i="3"/>
  <c r="AJ8" i="3" s="1"/>
  <c r="AS8" i="3" s="1"/>
  <c r="AA8" i="3"/>
  <c r="AI8" i="3" s="1"/>
  <c r="AR8" i="3" s="1"/>
  <c r="Z8" i="3"/>
  <c r="AH8" i="3" s="1"/>
  <c r="AQ8" i="3" s="1"/>
  <c r="Y8" i="3"/>
  <c r="AG8" i="3" s="1"/>
  <c r="AP8" i="3" s="1"/>
  <c r="X8" i="3"/>
  <c r="AF8" i="3" s="1"/>
  <c r="AO8" i="3" s="1"/>
  <c r="W8" i="3"/>
  <c r="AE8" i="3" s="1"/>
  <c r="S8" i="3"/>
  <c r="R8" i="3"/>
  <c r="Q8" i="3"/>
  <c r="P8" i="3"/>
  <c r="O8" i="3"/>
  <c r="N8" i="3"/>
  <c r="AB7" i="3"/>
  <c r="AJ7" i="3" s="1"/>
  <c r="AS7" i="3" s="1"/>
  <c r="AA7" i="3"/>
  <c r="AI7" i="3" s="1"/>
  <c r="AR7" i="3" s="1"/>
  <c r="Z7" i="3"/>
  <c r="AH7" i="3" s="1"/>
  <c r="Y7" i="3"/>
  <c r="AG7" i="3" s="1"/>
  <c r="AP7" i="3" s="1"/>
  <c r="X7" i="3"/>
  <c r="AF7" i="3" s="1"/>
  <c r="W7" i="3"/>
  <c r="AE7" i="3" s="1"/>
  <c r="S7" i="3"/>
  <c r="R7" i="3"/>
  <c r="Q7" i="3"/>
  <c r="P7" i="3"/>
  <c r="O7" i="3"/>
  <c r="N7" i="3"/>
  <c r="AB6" i="3"/>
  <c r="AJ6" i="3" s="1"/>
  <c r="AS6" i="3" s="1"/>
  <c r="AA6" i="3"/>
  <c r="AI6" i="3" s="1"/>
  <c r="AR6" i="3" s="1"/>
  <c r="Z6" i="3"/>
  <c r="AH6" i="3" s="1"/>
  <c r="AQ6" i="3" s="1"/>
  <c r="Y6" i="3"/>
  <c r="AG6" i="3" s="1"/>
  <c r="AP6" i="3" s="1"/>
  <c r="X6" i="3"/>
  <c r="AF6" i="3" s="1"/>
  <c r="AO6" i="3" s="1"/>
  <c r="W6" i="3"/>
  <c r="AE6" i="3" s="1"/>
  <c r="S6" i="3"/>
  <c r="R6" i="3"/>
  <c r="Q6" i="3"/>
  <c r="P6" i="3"/>
  <c r="O6" i="3"/>
  <c r="N6" i="3"/>
  <c r="AB5" i="3"/>
  <c r="AJ5" i="3" s="1"/>
  <c r="AS5" i="3" s="1"/>
  <c r="AA5" i="3"/>
  <c r="AI5" i="3" s="1"/>
  <c r="AR5" i="3" s="1"/>
  <c r="Z5" i="3"/>
  <c r="AH5" i="3" s="1"/>
  <c r="Y5" i="3"/>
  <c r="AG5" i="3" s="1"/>
  <c r="AP5" i="3" s="1"/>
  <c r="X5" i="3"/>
  <c r="AF5" i="3" s="1"/>
  <c r="W5" i="3"/>
  <c r="AE5" i="3" s="1"/>
  <c r="S5" i="3"/>
  <c r="R5" i="3"/>
  <c r="Q5" i="3"/>
  <c r="P5" i="3"/>
  <c r="O5" i="3"/>
  <c r="N5" i="3"/>
  <c r="AB4" i="3"/>
  <c r="AJ4" i="3" s="1"/>
  <c r="AS4" i="3" s="1"/>
  <c r="AA4" i="3"/>
  <c r="AI4" i="3" s="1"/>
  <c r="AR4" i="3" s="1"/>
  <c r="Z4" i="3"/>
  <c r="AH4" i="3" s="1"/>
  <c r="AQ4" i="3" s="1"/>
  <c r="Y4" i="3"/>
  <c r="AG4" i="3" s="1"/>
  <c r="AP4" i="3" s="1"/>
  <c r="X4" i="3"/>
  <c r="AF4" i="3" s="1"/>
  <c r="AO4" i="3" s="1"/>
  <c r="W4" i="3"/>
  <c r="AE4" i="3" s="1"/>
  <c r="S4" i="3"/>
  <c r="R4" i="3"/>
  <c r="Q4" i="3"/>
  <c r="P4" i="3"/>
  <c r="O4" i="3"/>
  <c r="N4" i="3"/>
  <c r="AB3" i="3"/>
  <c r="AJ3" i="3" s="1"/>
  <c r="AS3" i="3" s="1"/>
  <c r="AA3" i="3"/>
  <c r="AI3" i="3" s="1"/>
  <c r="AR3" i="3" s="1"/>
  <c r="Z3" i="3"/>
  <c r="AH3" i="3" s="1"/>
  <c r="Y3" i="3"/>
  <c r="AG3" i="3" s="1"/>
  <c r="AP3" i="3" s="1"/>
  <c r="X3" i="3"/>
  <c r="AF3" i="3" s="1"/>
  <c r="W3" i="3"/>
  <c r="AE3" i="3" s="1"/>
  <c r="S3" i="3"/>
  <c r="R3" i="3"/>
  <c r="Q3" i="3"/>
  <c r="P3" i="3"/>
  <c r="O3" i="3"/>
  <c r="N3" i="3"/>
  <c r="AS37" i="1" l="1"/>
  <c r="G19" i="5"/>
  <c r="AO37" i="1"/>
  <c r="G21" i="5"/>
  <c r="AU22" i="1"/>
  <c r="G26" i="5"/>
  <c r="G32" i="5"/>
  <c r="AP37" i="1"/>
  <c r="G22" i="5"/>
  <c r="G28" i="5"/>
  <c r="AO22" i="1"/>
  <c r="AR67" i="1"/>
  <c r="AR83" i="1"/>
  <c r="G29" i="5"/>
  <c r="G31" i="5"/>
  <c r="AP71" i="1"/>
  <c r="G23" i="5"/>
  <c r="G27" i="5"/>
  <c r="G30" i="5"/>
  <c r="AM22" i="1"/>
  <c r="AS16" i="1"/>
  <c r="G24" i="5"/>
  <c r="G18" i="5"/>
  <c r="G33" i="5"/>
  <c r="G25" i="5"/>
  <c r="F16" i="5"/>
  <c r="AM83" i="1"/>
  <c r="AP61" i="1"/>
  <c r="AU64" i="1"/>
  <c r="AU13" i="1"/>
  <c r="G34" i="5"/>
  <c r="G35" i="5"/>
  <c r="AU16" i="1"/>
  <c r="AO16" i="1"/>
  <c r="AS64" i="1"/>
  <c r="AO71" i="1"/>
  <c r="AR79" i="1"/>
  <c r="AU79" i="1"/>
  <c r="AM75" i="1"/>
  <c r="AU75" i="1"/>
  <c r="AO75" i="1"/>
  <c r="AU71" i="1"/>
  <c r="AP75" i="1"/>
  <c r="AS75" i="1"/>
  <c r="AS71" i="1"/>
  <c r="AS67" i="1"/>
  <c r="AM64" i="1"/>
  <c r="AR64" i="1"/>
  <c r="AO61" i="1"/>
  <c r="AR61" i="1"/>
  <c r="AM57" i="1"/>
  <c r="AO57" i="1"/>
  <c r="AR57" i="1"/>
  <c r="AM53" i="1"/>
  <c r="AS53" i="1"/>
  <c r="AM49" i="1"/>
  <c r="AO49" i="1"/>
  <c r="AP49" i="1"/>
  <c r="AU45" i="1"/>
  <c r="AU41" i="1"/>
  <c r="AO41" i="1"/>
  <c r="AU37" i="1"/>
  <c r="AU33" i="1"/>
  <c r="AM33" i="1"/>
  <c r="AO33" i="1"/>
  <c r="AR26" i="1"/>
  <c r="AS26" i="1"/>
  <c r="AU26" i="1"/>
  <c r="AS22" i="1"/>
  <c r="AR22" i="1"/>
  <c r="AU19" i="1"/>
  <c r="AR16" i="1"/>
  <c r="AM16" i="1"/>
  <c r="AN13" i="1"/>
  <c r="AP13" i="1"/>
  <c r="AR13" i="1"/>
  <c r="AS13" i="1"/>
  <c r="AP33" i="1"/>
  <c r="AO26" i="1"/>
  <c r="AR75" i="1"/>
  <c r="AR33" i="1"/>
  <c r="AM71" i="1"/>
  <c r="AS61" i="1"/>
  <c r="AP41" i="1"/>
  <c r="AR71" i="1"/>
  <c r="AS33" i="1"/>
  <c r="AM67" i="1"/>
  <c r="AM41" i="1"/>
  <c r="AP16" i="1"/>
  <c r="AR19" i="1"/>
  <c r="AU67" i="1"/>
  <c r="AU61" i="1"/>
  <c r="AS41" i="1"/>
  <c r="AM29" i="1"/>
  <c r="AP83" i="1"/>
  <c r="AR41" i="1"/>
  <c r="AO29" i="1"/>
  <c r="AO45" i="1"/>
  <c r="AP19" i="1"/>
  <c r="AO67" i="1"/>
  <c r="AO64" i="1"/>
  <c r="AM13" i="1"/>
  <c r="AS57" i="1"/>
  <c r="AP29" i="1"/>
  <c r="AO19" i="1"/>
  <c r="AP67" i="1"/>
  <c r="AM61" i="1"/>
  <c r="AR29" i="1"/>
  <c r="AM45" i="1"/>
  <c r="AM19" i="1"/>
  <c r="AP64" i="1"/>
  <c r="AP79" i="1"/>
  <c r="AU57" i="1"/>
  <c r="AS29" i="1"/>
  <c r="AS45" i="1"/>
  <c r="AS19" i="1"/>
  <c r="AO53" i="1"/>
  <c r="AU83" i="1"/>
  <c r="AM79" i="1"/>
  <c r="AP57" i="1"/>
  <c r="AU29" i="1"/>
  <c r="AP45" i="1"/>
  <c r="AM26" i="1"/>
  <c r="AP53" i="1"/>
  <c r="AU49" i="1"/>
  <c r="AM37" i="1"/>
  <c r="AO83" i="1"/>
  <c r="AP22" i="1"/>
  <c r="AO79" i="1"/>
  <c r="AR45" i="1"/>
  <c r="AP26" i="1"/>
  <c r="AR53" i="1"/>
  <c r="AS49" i="1"/>
  <c r="AR37" i="1"/>
  <c r="N67" i="1"/>
  <c r="AN67" i="1" s="1"/>
  <c r="N75" i="1"/>
  <c r="AN75" i="1" s="1"/>
  <c r="Q64" i="1"/>
  <c r="AQ64" i="1" s="1"/>
  <c r="Q75" i="1"/>
  <c r="AQ75" i="1" s="1"/>
  <c r="T53" i="1"/>
  <c r="AT53" i="1" s="1"/>
  <c r="T75" i="1"/>
  <c r="AT75" i="1" s="1"/>
  <c r="Q71" i="1"/>
  <c r="AQ71" i="1" s="1"/>
  <c r="N61" i="1"/>
  <c r="AN61" i="1" s="1"/>
  <c r="N71" i="1"/>
  <c r="AN71" i="1" s="1"/>
  <c r="T71" i="1"/>
  <c r="AT71" i="1" s="1"/>
  <c r="T67" i="1"/>
  <c r="AT67" i="1" s="1"/>
  <c r="Q67" i="1"/>
  <c r="AQ67" i="1" s="1"/>
  <c r="T64" i="1"/>
  <c r="AT64" i="1" s="1"/>
  <c r="N64" i="1"/>
  <c r="AN64" i="1" s="1"/>
  <c r="Q49" i="1"/>
  <c r="AQ49" i="1" s="1"/>
  <c r="Q61" i="1"/>
  <c r="AQ61" i="1" s="1"/>
  <c r="T61" i="1"/>
  <c r="AT61" i="1" s="1"/>
  <c r="Q57" i="1"/>
  <c r="AQ57" i="1" s="1"/>
  <c r="N45" i="1"/>
  <c r="AN45" i="1" s="1"/>
  <c r="N57" i="1"/>
  <c r="AN57" i="1" s="1"/>
  <c r="T57" i="1"/>
  <c r="AT57" i="1" s="1"/>
  <c r="T49" i="1"/>
  <c r="AT49" i="1" s="1"/>
  <c r="N49" i="1"/>
  <c r="AN49" i="1" s="1"/>
  <c r="T45" i="1"/>
  <c r="AT45" i="1" s="1"/>
  <c r="Q37" i="1"/>
  <c r="AQ37" i="1" s="1"/>
  <c r="Q45" i="1"/>
  <c r="AQ45" i="1" s="1"/>
  <c r="N29" i="1"/>
  <c r="AN29" i="1" s="1"/>
  <c r="N37" i="1"/>
  <c r="AN37" i="1" s="1"/>
  <c r="T37" i="1"/>
  <c r="AT37" i="1" s="1"/>
  <c r="T33" i="1"/>
  <c r="AT33" i="1" s="1"/>
  <c r="Q29" i="1"/>
  <c r="AQ29" i="1" s="1"/>
  <c r="Q33" i="1"/>
  <c r="AQ33" i="1" s="1"/>
  <c r="N33" i="1"/>
  <c r="AN33" i="1" s="1"/>
  <c r="T29" i="1"/>
  <c r="AT29" i="1" s="1"/>
  <c r="T26" i="1"/>
  <c r="AT26" i="1" s="1"/>
  <c r="N26" i="1"/>
  <c r="AN26" i="1" s="1"/>
  <c r="Q83" i="1"/>
  <c r="AQ83" i="1" s="1"/>
  <c r="Q26" i="1"/>
  <c r="AQ26" i="1" s="1"/>
  <c r="N83" i="1"/>
  <c r="AN83" i="1" s="1"/>
  <c r="T83" i="1"/>
  <c r="Q22" i="1"/>
  <c r="AQ22" i="1" s="1"/>
  <c r="T22" i="1"/>
  <c r="AT22" i="1" s="1"/>
  <c r="N22" i="1"/>
  <c r="AN22" i="1" s="1"/>
  <c r="T19" i="1"/>
  <c r="AT19" i="1" s="1"/>
  <c r="Q53" i="1"/>
  <c r="AQ53" i="1" s="1"/>
  <c r="Q19" i="1"/>
  <c r="AQ19" i="1" s="1"/>
  <c r="N19" i="1"/>
  <c r="AN19" i="1" s="1"/>
  <c r="Q13" i="1"/>
  <c r="AQ13" i="1" s="1"/>
  <c r="T13" i="1"/>
  <c r="AT13" i="1" s="1"/>
  <c r="T79" i="1"/>
  <c r="N16" i="1"/>
  <c r="AN16" i="1" s="1"/>
  <c r="N79" i="1"/>
  <c r="AN79" i="1" s="1"/>
  <c r="Q79" i="1"/>
  <c r="AQ79" i="1" s="1"/>
  <c r="N53" i="1"/>
  <c r="AN53" i="1" s="1"/>
  <c r="Q41" i="1"/>
  <c r="AQ41" i="1" s="1"/>
  <c r="Q16" i="1"/>
  <c r="AQ16" i="1" s="1"/>
  <c r="T16" i="1"/>
  <c r="AT16" i="1" s="1"/>
  <c r="N41" i="1"/>
  <c r="AN41" i="1" s="1"/>
  <c r="T41" i="1"/>
  <c r="AT41" i="1" s="1"/>
  <c r="E43" i="5" l="1"/>
  <c r="F33" i="5"/>
  <c r="H33" i="5" s="1"/>
  <c r="F17" i="5"/>
  <c r="H17" i="5" s="1"/>
  <c r="F26" i="5"/>
  <c r="H26" i="5" s="1"/>
  <c r="E45" i="5"/>
  <c r="E44" i="5"/>
  <c r="H16" i="5"/>
  <c r="E46" i="5"/>
  <c r="F35" i="5"/>
  <c r="H35" i="5" s="1"/>
  <c r="F29" i="5"/>
  <c r="H29" i="5" s="1"/>
  <c r="F27" i="5"/>
  <c r="F20" i="5"/>
  <c r="H20" i="5" s="1"/>
  <c r="F22" i="5"/>
  <c r="F28" i="5"/>
  <c r="H28" i="5" s="1"/>
  <c r="F21" i="5"/>
  <c r="H21" i="5" s="1"/>
  <c r="F19" i="5"/>
  <c r="H19" i="5" s="1"/>
  <c r="F30" i="5"/>
  <c r="H30" i="5" s="1"/>
  <c r="F24" i="5"/>
  <c r="H24" i="5" s="1"/>
  <c r="F23" i="5"/>
  <c r="H23" i="5" s="1"/>
  <c r="F31" i="5"/>
  <c r="H31" i="5" s="1"/>
  <c r="F34" i="5"/>
  <c r="H34" i="5" s="1"/>
  <c r="F32" i="5"/>
  <c r="H32" i="5" s="1"/>
  <c r="F18" i="5"/>
  <c r="H18" i="5" s="1"/>
  <c r="F25" i="5"/>
  <c r="H25" i="5" s="1"/>
  <c r="AS83" i="1"/>
  <c r="AT83" i="1"/>
  <c r="AS79" i="1"/>
  <c r="AT79" i="1"/>
  <c r="H22" i="5" l="1"/>
  <c r="F44" i="5" s="1"/>
  <c r="D44" i="5"/>
  <c r="H27" i="5"/>
  <c r="F45" i="5" s="1"/>
  <c r="D45" i="5"/>
  <c r="F46" i="5"/>
  <c r="D43" i="5"/>
  <c r="F43" i="5"/>
  <c r="D46" i="5"/>
</calcChain>
</file>

<file path=xl/sharedStrings.xml><?xml version="1.0" encoding="utf-8"?>
<sst xmlns="http://schemas.openxmlformats.org/spreadsheetml/2006/main" count="930" uniqueCount="251">
  <si>
    <t>EKONOMIA JASANGARRI BATERAKO TRANTSIZIO-ARRISKUEN EBALUAZIO ERDI KUANTITATIBOAK EGITEKO TRESNA</t>
  </si>
  <si>
    <t>SARRERA</t>
  </si>
  <si>
    <r>
      <rPr>
        <sz val="11"/>
        <color theme="1"/>
        <rFont val="Aptos Narrow"/>
        <family val="2"/>
        <scheme val="minor"/>
      </rPr>
      <t>Tresna honi esker, posible da erakundeko klima-arrisku trantsizionalen inpaktuen larritasuna eta arrisku horiek gertatzeko probabilitatea ebaluatzea. Horretarako, hiru denbora-tarteetan hiru NGFS egoera kontuan hartzen dira.</t>
    </r>
    <r>
      <rPr>
        <sz val="11"/>
        <color theme="1"/>
        <rFont val="Aptos Narrow"/>
        <family val="2"/>
        <scheme val="minor"/>
      </rPr>
      <t xml:space="preserve"> 
</t>
    </r>
    <r>
      <rPr>
        <sz val="11"/>
        <color theme="1"/>
        <rFont val="Aptos Narrow"/>
        <family val="2"/>
        <scheme val="minor"/>
      </rPr>
      <t>Hala, arrisku bakoitza egituratuta baloratzea ahalbidetzen duten irizpideak definitu dira.</t>
    </r>
    <r>
      <rPr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Irizpide bakoitza ebaluatzeko 1etik 5erako puntuazioa erabiliko da. Balorazio horiek gehitu egingo dira bakoitza dagokion pisuarekin haztatuta eta, horrela, emaitza identifikatutako arrisku bakoitzerako probabilitate eta larritasun bakarra izango da.</t>
    </r>
    <r>
      <rPr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Ikuspegi hori arriskuak kudeatzeko printzipio ezagunetan oinarritzen da, ebaluazio integrala sustatzen du eta klima-arriskuetan sostengatzen da.</t>
    </r>
    <r>
      <rPr>
        <sz val="11"/>
        <color theme="1"/>
        <rFont val="Aptos Narrow"/>
        <family val="2"/>
        <scheme val="minor"/>
      </rPr>
      <t xml:space="preserve">
</t>
    </r>
    <r>
      <rPr>
        <b/>
        <sz val="11"/>
        <color theme="1"/>
        <rFont val="Aptos Narrow"/>
        <family val="2"/>
        <scheme val="minor"/>
      </rPr>
      <t>1. urratsa:</t>
    </r>
    <r>
      <rPr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"Esparrua” fitxako datuak osatzea berde kolorearekin.</t>
    </r>
    <r>
      <rPr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Bereziki garrantzitsua da geografia aukeratzea.</t>
    </r>
    <r>
      <rPr>
        <sz val="11"/>
        <color theme="1"/>
        <rFont val="Aptos Narrow"/>
        <family val="2"/>
        <scheme val="minor"/>
      </rPr>
      <t xml:space="preserve">
</t>
    </r>
    <r>
      <rPr>
        <b/>
        <sz val="11"/>
        <color theme="1"/>
        <rFont val="Aptos Narrow"/>
        <family val="2"/>
        <scheme val="minor"/>
      </rPr>
      <t>2. urratsa:</t>
    </r>
    <r>
      <rPr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"Ebaluazioa" fitxan berdez markatutako zutabeak osatzea. Horiek arrisku baten probabilitatearen eta larritasunaren ebaluazioa adierazten dute.</t>
    </r>
    <r>
      <rPr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Aurrekoa erakundean aplikatzekoak diren arrisku guztietarako egin beharko da.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>Modu osagarrian, posible da irizpide bakoitzari automatikoki esleitu zaizkion pisuak aldatzea, erakundearen ezaugarrien arabera.</t>
    </r>
    <r>
      <rPr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Hori "Ebaluazioa" fitxan egiten da, "J" zutabean probabilitaterako eta "X" zutabean larritasunerako.</t>
    </r>
    <r>
      <rPr>
        <sz val="11"/>
        <color theme="1"/>
        <rFont val="Aptos Narrow"/>
        <family val="2"/>
        <scheme val="minor"/>
      </rPr>
      <t xml:space="preserve">  </t>
    </r>
  </si>
  <si>
    <t>EMAITZAK</t>
  </si>
  <si>
    <t>Gertatzeko probabilitate-emaitzak L-tik U-ra arteko zutabeetan agertuko dira hiru klima-egoerarako eta hiru denbora-tarteetarako ezarritako balioekin: 2025, 2030 eta 2050. Gauza berdina gertatzen da larritasunarekin Z-tik Ai-ra arteko zutabeetan. Arrisku-emaitzak kalkulatzeko larritasunaren probabilitatea biderkatzen da. AM-tik Av-ra arteko zutabeetan agertzen da eta argiago jasota daude Below 2ºC egoerarako emaitzen fitxan.
Hauek dira egoerak:
- Below 2ºC: Egoera horretan klima-ekintza gogorra da eta tenperatura globalaren gehikuntza 2 gradu Celsius baino gutxiagora mugatzen du industriaurreko mailekin konparatuta. Egoera horretan ezarritako politikak eta estrategiak oso handizaleak dira eta berotegi-efektuko gas-isuriak bortizki gutxitzera bideratuta daude.
- Current Policies: Egoera horretan, egungo klima-politikak aldaketa handirik gabe mantentzen dira. Horrek adierazten du isurien ibilbidean tenperatura globala 2 gradu Celsius baino gehiago gehitu ahalko litzatekeela eta arriskuak handiagoak izango lirateke ekosistemetarako eta ekonomiarako.
- Net Zero 2050: Egoera horren erdigunea da 2050erako karbono-neutraltasuna lortzea. Horretarako, politikek eta estrategiek karbonorik gabeko ekonomiak lortzeko trantsizioa sustatzen dute. Espero da isuriak maila oso baxuetara murriztea eta konpentsazio-neurri esanguratsuak ezartzea.
Egoera horiek aplikatzean kontuan hartu da karbonoaren prezioaren bilakaera denboran zehar. Izan ere, prezio hori “neurtzaile” ona da egoera batean ezarritako estrategien handinahi klimatikoa neurtzeko.</t>
  </si>
  <si>
    <t>ANALISI-ESPARRUA</t>
  </si>
  <si>
    <t>ANALISIAREN OINARRIZKO DATUAK</t>
  </si>
  <si>
    <t>Analisiaren irismenaren deskribapena</t>
  </si>
  <si>
    <t>Analisiaren data</t>
  </si>
  <si>
    <t>Berrikuspen-zenbakia</t>
  </si>
  <si>
    <t>Analisiaren arduraduna</t>
  </si>
  <si>
    <t>Talde parte-hartzailea</t>
  </si>
  <si>
    <t>HAUTATU GEOGRAFIA</t>
  </si>
  <si>
    <t>Analisia kokatzen den geografiak NGFS egoeren modulazioa ezartzen du.</t>
  </si>
  <si>
    <t>Horregatik, beharrezkoa izango da geografia zerrenda zabalgarri honetatik aukeratzea.</t>
  </si>
  <si>
    <t>Eskualdea</t>
  </si>
  <si>
    <t>EBALUAZIOA</t>
  </si>
  <si>
    <t>Arrisku trantsizionala</t>
  </si>
  <si>
    <t>Probabilitatea</t>
  </si>
  <si>
    <t>Larritasuna</t>
  </si>
  <si>
    <t>Ez.</t>
  </si>
  <si>
    <t>Arriskua/Er</t>
  </si>
  <si>
    <t>Mota</t>
  </si>
  <si>
    <t>Kategoria</t>
  </si>
  <si>
    <t>Arriskuak</t>
  </si>
  <si>
    <t>Arriskuaren deskribapena</t>
  </si>
  <si>
    <t>Arriskuaren kodea</t>
  </si>
  <si>
    <t>Irizpidea</t>
  </si>
  <si>
    <t>Irizpidearen deskribapena</t>
  </si>
  <si>
    <t>Balioa</t>
  </si>
  <si>
    <t>Pisua</t>
  </si>
  <si>
    <t>Haztatutako balioa</t>
  </si>
  <si>
    <t>B2ºC 2025</t>
  </si>
  <si>
    <t>B2ºC 2030</t>
  </si>
  <si>
    <t>B2ºC 2050</t>
  </si>
  <si>
    <t>CP 2025</t>
  </si>
  <si>
    <t>CP 2030</t>
  </si>
  <si>
    <t>CP 2050</t>
  </si>
  <si>
    <t>NZ 2025</t>
  </si>
  <si>
    <t>NZ 2030</t>
  </si>
  <si>
    <t>NZ 2050</t>
  </si>
  <si>
    <t>Arriskua</t>
  </si>
  <si>
    <t>Trantsizioa</t>
  </si>
  <si>
    <t>Politikoak eta legalak</t>
  </si>
  <si>
    <t>BEG isurien prezioen gehikuntza</t>
  </si>
  <si>
    <r>
      <rPr>
        <b/>
        <sz val="11"/>
        <color rgb="FF000000"/>
        <rFont val="Aptos Narrow"/>
        <family val="2"/>
        <scheme val="minor"/>
      </rPr>
      <t>Berotegi-efektuko gas-isurien kostuaren gehikuntza</t>
    </r>
    <r>
      <rPr>
        <sz val="11"/>
        <color rgb="FF000000"/>
        <rFont val="Aptos Narrow"/>
        <family val="2"/>
        <scheme val="minor"/>
      </rPr>
      <t xml:space="preserve"> gobernu-erregulazioek ezarritako zerga edo tarifa altuagoek eraginda.</t>
    </r>
  </si>
  <si>
    <t>TR-1a</t>
  </si>
  <si>
    <t>PRO_REG1</t>
  </si>
  <si>
    <t>Klima-ekintzako obligazioak gehitzea: Erakundeari eragin diezaioketen klima-ekintzako neurriak ezartzeko obligazio berriak ezartzeko probabilitatearen ebaluazioa.
1.- Ez da espero aldaketa handirik gertatuko denik klima-ekintzako obligazioetan
2.- Posible da aldaketa txikiak gertatzea klima-ekintzako obligazioetan edo eztabaida goiztiarretan
3.- Gerta daiteke aldaketak izatea klima-ekintzako obligazioetan eztabaida aktiboan eta joera horiek onestea izango da
4.- Ziurrenik aldaketak gertatuko dira klima-ekintzako obligazioetan presio politikoek edo nazioarteko konpromisoek eraginda 
5.- Berehala aldatuko dira klima-ekintzako obligazioak adostasun eta babes politiko handiarekin</t>
  </si>
  <si>
    <t>SEV_FIN2</t>
  </si>
  <si>
    <t>Inpaktua kostuetan: Klima-arrisku trantsizionalek sortutako kostu operatiboak gehitzean sortuko litzatekeen inpaktuaren larritasuna ebaluatzea.
1.- Klima-arrisku trantsizionalek sortutako kostu operatiboak gehitzean sortuko litzatekeen finantza-inpaktua hutsala izango litzateke.
2.- Kostu operatiboetan finantza-inpaktu txiki bat dago eta zailtasun handirik gabe maneiatu daiteke.
3.- Kostu operatiboak gehitzeak finantza-inpaktu neurritsua du eta doikuntzak egin behar dira aurrekontuetan finantza-egonkortasuna mantentzeko.
4.- Finantza-inpaktu handia dago kostu operatiboetan eta horrek eragin negatiboak sortzen ditu erakundearen errentagarritasunean.
5.- Finantza-inpaktu kritikoa dago kostu operatiboetan eta horrek arrisku larrian jartzen du erakundearen finantza-bideragarritasuna.</t>
  </si>
  <si>
    <r>
      <rPr>
        <b/>
        <sz val="10"/>
        <color rgb="FF000000"/>
        <rFont val="Aptos Narrow"/>
        <family val="2"/>
        <scheme val="minor"/>
      </rPr>
      <t>Berotegi-efektuko gas-isurien kostuaren gehikuntza</t>
    </r>
    <r>
      <rPr>
        <sz val="10"/>
        <color rgb="FF000000"/>
        <rFont val="Aptos Narrow"/>
        <family val="2"/>
        <scheme val="minor"/>
      </rPr>
      <t xml:space="preserve"> gobernu-erregulazioek ezarritako zerga edo tarifa altuagoek eraginda.</t>
    </r>
  </si>
  <si>
    <t>PRO_INV1</t>
  </si>
  <si>
    <t>Inbertsioak eta desinbertsioak: Inbertitzaileek beren erabakiak aldatzeko eta jasangarriagoak diren proiektuak egiteko probabilitatearen ebaluazioa.
1.- Finantza-sektoreak orientazio baxua du inbertsio jasangarriekiko
2.- Finantza-sektorearen interesa gehitzen doa, baina berehalako inpaktua baxua da
3.- Finantza-sektorearen interesa neurritsua da eta hazten doa inbertsio jasangarrietan
4.- Finantza-sektoreak interes handia du inbertsio jasangarrietan
5.- Finantza-sektoreak orientazio kritikoa du inbertsio jasangarriekiko eta inbertsio-erabakiak baldintzatzen ditu</t>
  </si>
  <si>
    <t>SEV_REG1</t>
  </si>
  <si>
    <t>Erregulazio-inpaktua: Klima-erregulazio berriak ez betetzearen inpaktua ebaluatzea.
1.- Inpaktu hutsala klima-erregulazio berriak ez betetzeagatik.
2.- Inpaktu txikiagoa, isun eta zehapen arinak klima-erregulazio berriak ez betetzeagatik.
3.- Inpaktu neurritsua, isun eta zehapen esanguratsuak klima-erregulazio berriak ez betetzeagatik.
4.- Inpaktu handia, isun eta zehapen larriak eta operazio-muga posibleak klima-erregulazio berriak ez betetzeagatik.
5.- Inpaktu kritikoa, isun eta zehapen larriak eta operazio-mugak eta itxiera posibleak, klima-erregulazio berriak ez betetzeagatik.</t>
  </si>
  <si>
    <t>PRO_REP1</t>
  </si>
  <si>
    <t>Pertzepzio publikoa: Ebaluatzea erakundearen ekintzak nola hautematen dituen publikoak jasangarritasunarekin lotuta.
1.- Publikoak kontzientzia edo interes gutxi du jasangarritasunean eta arreta gutxi jartzen die erakundearen ekintzei.
2.- Publikoaren artean hazten doa jasangarritasunarekiko interesa, baina eragina mugatua da erakundearen pertzepzioan.
3.- Publikoak interes neurritsua du jasangarritasunean eta gradualki eragiten da erakundearen pertzepzioa.
4.- Publikoak interes handia du jasangarritasunean, eta eragin esanguratsua sortzen da erakundearen izen onean.
5.- Publikoak interes kritikoa du jasangarritasunean eta neurri handi batean zehazten da erakundearen izen ona.</t>
  </si>
  <si>
    <t>SEV_REP1</t>
  </si>
  <si>
    <t>Exijentzia handiagoak isuriak informatzean</t>
  </si>
  <si>
    <r>
      <rPr>
        <sz val="11"/>
        <color theme="1"/>
        <rFont val="Aptos Narrow"/>
        <family val="2"/>
        <scheme val="minor"/>
      </rPr>
      <t xml:space="preserve">Isuriak </t>
    </r>
    <r>
      <rPr>
        <b/>
        <sz val="11"/>
        <color theme="1"/>
        <rFont val="Aptos Narrow"/>
        <family val="2"/>
        <scheme val="minor"/>
      </rPr>
      <t>informatzeko obligazioa</t>
    </r>
    <r>
      <rPr>
        <sz val="11"/>
        <color theme="1"/>
        <rFont val="Aptos Narrow"/>
        <family val="2"/>
        <scheme val="minor"/>
      </rPr>
      <t xml:space="preserve"> gehitzea; horrenbestez, baliteke posible izatea monitorizazioak eta informazioa emateko sistemak xeheagoak eta garestiagoak izatea.</t>
    </r>
  </si>
  <si>
    <t>TR-1b</t>
  </si>
  <si>
    <t>PRO_REG3</t>
  </si>
  <si>
    <t>Isuriak informatzeko obligazioak gehitzea: Erakundeari eragin diezaioketen berotegi-efektuko gas-isurien berri emateko obligazio berriak ezartzeko probabilitatearen ebaluazioa.
1.- Ez da espero aldaketa handirik gertatuko denik klima-ekintzako obligazioetan
2.- Posible da aldaketa txikiak gertatzea klima-ekintzako obligazioetan edo eztabaida goiztiarretan
3.- Gerta daiteke aldaketak izatea klima-ekintzako obligazioetan eztabaida aktiboan eta joera horiek onestea izango da
4.- Ziurrenik aldaketak gertatuko dira klima-ekintzako obligazioetan presio politikoek edo nazioarteko konpromisoek eraginda 
5.- Berehala aldatuko dira isuriak informatzeko obligazioak adostasun eta babes politiko handiarekin</t>
  </si>
  <si>
    <r>
      <rPr>
        <sz val="10"/>
        <color theme="1"/>
        <rFont val="Aptos Narrow"/>
        <family val="2"/>
        <scheme val="minor"/>
      </rPr>
      <t xml:space="preserve">Isuriak </t>
    </r>
    <r>
      <rPr>
        <b/>
        <sz val="10"/>
        <color theme="1"/>
        <rFont val="Aptos Narrow"/>
        <family val="2"/>
        <scheme val="minor"/>
      </rPr>
      <t>informatzeko obligazioa</t>
    </r>
    <r>
      <rPr>
        <sz val="10"/>
        <color theme="1"/>
        <rFont val="Aptos Narrow"/>
        <family val="2"/>
        <scheme val="minor"/>
      </rPr>
      <t xml:space="preserve"> gehitzea; horrenbestez, baliteke posible izatea monitorizazioak eta informazioa emateko sistemak xeheagoak eta garestiagoak izatea.</t>
    </r>
  </si>
  <si>
    <t>SEV_FIN1</t>
  </si>
  <si>
    <t>Inpaktua etekin-marjinetan: Ebaluatzea nola klima-arrisku trantsizionalek erakundearen etekin-marjinetan eta errentagarritasunean eragin dezaketen
1.- Klima-arrisku trantsizionalek gutxieneko inpaktua dute erakundearen etekin-marjinetan.
2.- Etekin-marjinak pixka bat gutxitu dira, baina doikuntza handirik egin gabe maneiatu daitezke.
3.- Etekin-marjinak modu neurritsuan gutxitu dira eta finantza-doikuntzak egitea beharrezkoa da errentagarritasunean duten inpaktua arintzeko.
4.- Asko murriztu dira etekin-marjinak eta horrek zuzenean eragiten du erakundearen errentagarritasunean.
5.- Murrizketa kritikoa gertatu da etekin-marjinetan eta erakundearen finantza-bideragarritasuna arrisku larrian dago.</t>
  </si>
  <si>
    <t>SEV_REP2</t>
  </si>
  <si>
    <t>Komunikabideen estaldura negatiboa: Klima-aldaketa trantsizionalek sor lezaketen komunikabideen estaldura negatiboaren kantitatea eta larritasuna ebaluatzea.
1.- Erakundeak gutxieneko komunikabideen estaldura negatiboari aurre egin behar dio. Pertzepzio publikoan inpaktu txikia du edo ez du inpakturik eta ez da beharrezkoa ekintza handirik egitea.
2.- Komunikabideen estaldura negatibo txikia dago eta erraz kudeatu daiteke, komunikazio estandarreko esfortzuak eginez eta erakundearen izen onari asko eragin gabe.
3.- Komunikabideen estaldura negatiboa neurritsua da eta esfortzu handiak egin behar dira komunikazioan eta harreman publikoetan pertzepzio publikoan inpaktua arintzeko eta konfiantza mantentzeko.
4.- Komunikabideen estaldura negatiboa esanguratsua da eta negatiboki eragiten du erakundearen pertzepzio publikoan. Beharrezkoa da komunikazio-estrategiak intentsiboagoak eta koordinatuak izatea inpaktua kudeatzeko.
5.- Komunikabideen estaldura negatiboa kritikoa eta larria da, erakundearen izen ona larriki kaltetzen da eta arriskuan jartzen du erakundeak merkatuan duen posizioa. Horregatik, beharrezkoa da krisi-erantzun integrala eta epe luzekoa izatea.</t>
  </si>
  <si>
    <t>Exijentzia handiagoa isurien kudeaketan</t>
  </si>
  <si>
    <r>
      <rPr>
        <sz val="11"/>
        <color theme="1"/>
        <rFont val="Aptos Narrow"/>
        <family val="2"/>
        <scheme val="minor"/>
      </rPr>
      <t xml:space="preserve">Eskakizun </t>
    </r>
    <r>
      <rPr>
        <b/>
        <sz val="11"/>
        <color theme="1"/>
        <rFont val="Aptos Narrow"/>
        <family val="2"/>
        <scheme val="minor"/>
      </rPr>
      <t>zorrotzagoak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isuriak kudeatzeko</t>
    </r>
    <r>
      <rPr>
        <sz val="11"/>
        <color theme="1"/>
        <rFont val="Aptos Narrow"/>
        <family val="2"/>
        <scheme val="minor"/>
      </rPr>
      <t>, besteak beste, karbono-aztarna murrizteko teknologiak eta praktikak ezartzea.</t>
    </r>
  </si>
  <si>
    <t>TR-1c</t>
  </si>
  <si>
    <r>
      <rPr>
        <sz val="10"/>
        <color theme="1"/>
        <rFont val="Aptos Narrow"/>
        <family val="2"/>
        <scheme val="minor"/>
      </rPr>
      <t xml:space="preserve">Eskakizun </t>
    </r>
    <r>
      <rPr>
        <b/>
        <sz val="10"/>
        <color theme="1"/>
        <rFont val="Aptos Narrow"/>
        <family val="2"/>
        <scheme val="minor"/>
      </rPr>
      <t>zorrotzagoak</t>
    </r>
    <r>
      <rPr>
        <sz val="10"/>
        <color theme="1"/>
        <rFont val="Aptos Narrow"/>
        <family val="2"/>
        <scheme val="minor"/>
      </rPr>
      <t xml:space="preserve"> </t>
    </r>
    <r>
      <rPr>
        <b/>
        <sz val="10"/>
        <color theme="1"/>
        <rFont val="Aptos Narrow"/>
        <family val="2"/>
        <scheme val="minor"/>
      </rPr>
      <t>isuriak kudeatzeko</t>
    </r>
    <r>
      <rPr>
        <sz val="10"/>
        <color theme="1"/>
        <rFont val="Aptos Narrow"/>
        <family val="2"/>
        <scheme val="minor"/>
      </rPr>
      <t>, besteak beste, karbono-aztarna murrizteko teknologiak eta praktikak ezartzea.</t>
    </r>
  </si>
  <si>
    <t>SEV_FIN3</t>
  </si>
  <si>
    <t>Kapital-gastuaren inpaktua teknologia berrietan: Teknologia berrietan eta azpiegituretan inbertsio berriak egitean sortuko den finantza-inpaktuaren eta inpaktu operatiboaren larritasuna ebaluatzea.
1.- Kapital-gastuaren finantza-inpaktu hutsala
2.- Finantza-inpaktu txikia dago kapital-gastuan eta ezarritako aurrekontuekin maneiatu daiteke.
3.- Kapital-gastuak finantza-inpaktu neurritsua du eta doikuntzak egin behar dira aurrekontuetan eta finantza-plangintzan.
4.- Finantza-inpaktu esanguratsua dago kapital-gastuan eta beste eremu kritiko batzuetan inbertitzeko erakundearen gaitasunean eragiten du.
5.- Finantza-inpaktu kritikoa dago kapital-gastuan eta horrek arrisku larrian jartzen du erakundearen finantza-bideragarritasuna.</t>
  </si>
  <si>
    <t>Auziekiko esposizioa</t>
  </si>
  <si>
    <r>
      <rPr>
        <b/>
        <sz val="11"/>
        <color rgb="FF0F1E14"/>
        <rFont val="Aptos Narrow"/>
        <family val="2"/>
        <scheme val="minor"/>
      </rPr>
      <t>Lege-</t>
    </r>
    <r>
      <rPr>
        <b/>
        <sz val="11"/>
        <color rgb="FF0F1E14"/>
        <rFont val="Aptos Narrow"/>
        <family val="2"/>
        <scheme val="minor"/>
      </rPr>
      <t>auziei</t>
    </r>
    <r>
      <rPr>
        <sz val="11"/>
        <color rgb="FF0F1E14"/>
        <rFont val="Aptos Narrow"/>
        <family val="2"/>
        <scheme val="minor"/>
      </rPr>
      <t xml:space="preserve"> aurre egiteko arriskua, karbono-isuriek sortutako </t>
    </r>
    <r>
      <rPr>
        <b/>
        <sz val="11"/>
        <color rgb="FF0F1E14"/>
        <rFont val="Aptos Narrow"/>
        <family val="2"/>
        <scheme val="minor"/>
      </rPr>
      <t>ingurumen-kalteak</t>
    </r>
    <r>
      <rPr>
        <sz val="11"/>
        <color rgb="FF0F1E14"/>
        <rFont val="Aptos Narrow"/>
        <family val="2"/>
        <scheme val="minor"/>
      </rPr>
      <t xml:space="preserve"> edo </t>
    </r>
    <r>
      <rPr>
        <b/>
        <sz val="11"/>
        <color rgb="FF0F1E14"/>
        <rFont val="Aptos Narrow"/>
        <family val="2"/>
        <scheme val="minor"/>
      </rPr>
      <t>arau-urraketak</t>
    </r>
    <r>
      <rPr>
        <sz val="11"/>
        <color rgb="FF0F1E14"/>
        <rFont val="Aptos Narrow"/>
        <family val="2"/>
        <scheme val="minor"/>
      </rPr>
      <t xml:space="preserve"> direla-eta.</t>
    </r>
  </si>
  <si>
    <t>TR-2</t>
  </si>
  <si>
    <t>PRO_REG2</t>
  </si>
  <si>
    <t>Erregulazio berrietara egokitzeko gaitasuna: Erakundea klima-erregulazio berrietara egokitzeko probabilitatea ebaluatzea.
1.- Erakundeak sistema aurreratuak eta beharrezko baliabideak ditu ezarrita berehala betekizun berrietara egokitzeko.
2- Erakundeak sistema eta baliabide batzuk ditu, plan argia du eta jada martxan du epe motzean betekizun berrietara egokitzeko.
3.- Erakundeak betekizun berrietara egokitzeko plan bat du, baina baliabide osagarri batzuk beharrezkoak dira eta aldaketak egin behar dira prozesuetan hurrengo urtean.
4.- Erakundeak egokitzeko gaitasun mugatua du, baliabide handiak eta aldaketak behar ditu prozesuetan eta egokitzapen-plana oraindik ez dago martxan.
5.- Erakundeak ez du ezarrita ez sistemarik ezta baliabiderik, ez du erregulazio berrietara egokitzeko planik eta finantza-oztopo eta oztopo operatibo garrantzitsuei aurre egin behar die.</t>
  </si>
  <si>
    <r>
      <rPr>
        <b/>
        <sz val="10"/>
        <color rgb="FF0F1E14"/>
        <rFont val="Aptos Narrow"/>
        <family val="2"/>
        <scheme val="minor"/>
      </rPr>
      <t>Lege-</t>
    </r>
    <r>
      <rPr>
        <b/>
        <sz val="10"/>
        <color rgb="FF0F1E14"/>
        <rFont val="Aptos Narrow"/>
        <family val="2"/>
        <scheme val="minor"/>
      </rPr>
      <t>auziei</t>
    </r>
    <r>
      <rPr>
        <sz val="10"/>
        <color rgb="FF0F1E14"/>
        <rFont val="Aptos Narrow"/>
        <family val="2"/>
        <scheme val="minor"/>
      </rPr>
      <t xml:space="preserve"> aurre egiteko arriskua, karbono-isuriek sortutako </t>
    </r>
    <r>
      <rPr>
        <b/>
        <sz val="10"/>
        <color rgb="FF0F1E14"/>
        <rFont val="Aptos Narrow"/>
        <family val="2"/>
        <scheme val="minor"/>
      </rPr>
      <t>ingurumen-kalteak</t>
    </r>
    <r>
      <rPr>
        <sz val="10"/>
        <color rgb="FF0F1E14"/>
        <rFont val="Aptos Narrow"/>
        <family val="2"/>
        <scheme val="minor"/>
      </rPr>
      <t xml:space="preserve"> edo </t>
    </r>
    <r>
      <rPr>
        <b/>
        <sz val="10"/>
        <color rgb="FF0F1E14"/>
        <rFont val="Aptos Narrow"/>
        <family val="2"/>
        <scheme val="minor"/>
      </rPr>
      <t>arau-urraketak</t>
    </r>
    <r>
      <rPr>
        <sz val="10"/>
        <color rgb="FF0F1E14"/>
        <rFont val="Aptos Narrow"/>
        <family val="2"/>
        <scheme val="minor"/>
      </rPr>
      <t xml:space="preserve"> direla-eta.</t>
    </r>
  </si>
  <si>
    <t>PRO_MER5</t>
  </si>
  <si>
    <t>Bezeroak klima-betetzearekin duten gogobetetze-maila: Bezeroek erakundearen klima-betetzea negatiboki antzematearen eta lege-ekintzak hastearen probabilitatea ebaluatzea.
1.- Inkesten arabera, bezeroen % &gt;90 oso pozik daude erakundearen klima-politikekin eta ez dago kexen historialik.
2.- Inkesten arabera, bezeroen % 75-90 pozik daude erakundearen klima-politikekin eta kexa txiki batzuk egon dira soilik, lege-ekintzarik gabe.
3.- Inkesten arabera, bezeroen % 50-74 pozik daude, kexa adierazgarri batzuk egin dituzte eta lege-ekintza txiki bat edo bi egin dira.
4.- Inkesten arabera, bezeroen % 25-49 ez daude pozik, kexa adierazgarri batzuk egin dituzte eta azken urteetan askotariko lege-ekintzak egin dituzte.
5.- Inkesten arabera, bezeroen %&lt; 25 ez daude pozik, kexa adierazgarri asko egin dituzte eta behin eta berriz egiten diren lege-ekintzen historiala dago.</t>
  </si>
  <si>
    <t>Ekonomia zirkularra</t>
  </si>
  <si>
    <r>
      <rPr>
        <b/>
        <sz val="11"/>
        <color theme="1"/>
        <rFont val="Aptos Narrow"/>
        <family val="2"/>
        <scheme val="minor"/>
      </rPr>
      <t>Ekonomia zirkularrerako</t>
    </r>
    <r>
      <rPr>
        <sz val="11"/>
        <color theme="1"/>
        <rFont val="Aptos Narrow"/>
        <family val="2"/>
        <scheme val="minor"/>
      </rPr>
      <t xml:space="preserve"> trantsizioa. Baliteke horren ondorioz aldaketa esanguratsuak gertatzea hondakinak ekoizteko eta kudeatzeko prozesuetan eta baliteke horrek </t>
    </r>
    <r>
      <rPr>
        <b/>
        <sz val="11"/>
        <color theme="1"/>
        <rFont val="Aptos Narrow"/>
        <family val="2"/>
        <scheme val="minor"/>
      </rPr>
      <t>hasierako kostu altuak</t>
    </r>
    <r>
      <rPr>
        <sz val="11"/>
        <color theme="1"/>
        <rFont val="Aptos Narrow"/>
        <family val="2"/>
        <scheme val="minor"/>
      </rPr>
      <t xml:space="preserve"> sortzea eta gaitasun eta teknologia berriak behar izatea.</t>
    </r>
  </si>
  <si>
    <t>TR-3</t>
  </si>
  <si>
    <t>PRO_REG4</t>
  </si>
  <si>
    <t>Ekonomia zirkularrari lotutako obligazioak gehitzea: Erakundeari eragin diezaioketen ekonomia zirkularrerako neurriak ezartzeko obligazio berriak ezartzeko probabilitatearen ebaluazioa.
1.- Ez da espero aldaketa handirik gertatuko denik ekonomia zirkularraren obligazioetan.
2.- Posible da aldaketa txikiak gertatzea ekonomia zirkularraren obligazioetan edo eztabaida goiztiarretan.
3.- Gerta daiteke aldaketak izatea ekonomia zirkularraren obligazioetan, eztabaida aktiboan, eta joera horiek onestea izango da.
4.- Ia ziur aldaketak gertatuko dira ekonomia zirkularraren obligazioetan, presio politikoak eta nazioarteko konpromisoek eraginda.
5.- Ekonomia zirkularreko obligazioak berehala aldatuko dira eta adostasun eta babes politikoa zabala izango da.</t>
  </si>
  <si>
    <r>
      <rPr>
        <b/>
        <sz val="10"/>
        <color theme="1"/>
        <rFont val="Aptos Narrow"/>
        <family val="2"/>
        <scheme val="minor"/>
      </rPr>
      <t>Ekonomia zirkularrerako</t>
    </r>
    <r>
      <rPr>
        <sz val="10"/>
        <color theme="1"/>
        <rFont val="Aptos Narrow"/>
        <family val="2"/>
        <scheme val="minor"/>
      </rPr>
      <t xml:space="preserve"> trantsizioa. Baliteke horren ondorioz aldaketa esanguratsuak gertatzea hondakinak ekoizteko eta kudeatzeko prozesuetan eta baliteke horrek </t>
    </r>
    <r>
      <rPr>
        <b/>
        <sz val="10"/>
        <color theme="1"/>
        <rFont val="Aptos Narrow"/>
        <family val="2"/>
        <scheme val="minor"/>
      </rPr>
      <t>hasierako kostu altuak</t>
    </r>
    <r>
      <rPr>
        <sz val="10"/>
        <color theme="1"/>
        <rFont val="Aptos Narrow"/>
        <family val="2"/>
        <scheme val="minor"/>
      </rPr>
      <t xml:space="preserve"> sortzea eta gaitasun eta teknologia berriak behar izatea.</t>
    </r>
  </si>
  <si>
    <t>Muga-doikuntzako mekanismoa</t>
  </si>
  <si>
    <r>
      <rPr>
        <b/>
        <sz val="11"/>
        <color rgb="FF000000"/>
        <rFont val="Aptos Narrow"/>
        <family val="2"/>
        <scheme val="minor"/>
      </rPr>
      <t>Muga-doikuntzako</t>
    </r>
    <r>
      <rPr>
        <sz val="11"/>
        <color rgb="FF000000"/>
        <rFont val="Aptos Narrow"/>
        <family val="2"/>
        <scheme val="minor"/>
      </rPr>
      <t xml:space="preserve"> mekanismoak, </t>
    </r>
    <r>
      <rPr>
        <b/>
        <sz val="11"/>
        <color rgb="FF000000"/>
        <rFont val="Aptos Narrow"/>
        <family val="2"/>
        <scheme val="minor"/>
      </rPr>
      <t>tarifak</t>
    </r>
    <r>
      <rPr>
        <sz val="11"/>
        <color rgb="FF000000"/>
        <rFont val="Aptos Narrow"/>
        <family val="2"/>
        <scheme val="minor"/>
      </rPr>
      <t xml:space="preserve"> ezartzen dizkietenak</t>
    </r>
    <r>
      <rPr>
        <b/>
        <sz val="11"/>
        <color rgb="FF000000"/>
        <rFont val="Aptos Narrow"/>
        <family val="2"/>
        <scheme val="minor"/>
      </rPr>
      <t xml:space="preserve"> karbono-edukian</t>
    </r>
    <r>
      <rPr>
        <sz val="11"/>
        <color rgb="FF000000"/>
        <rFont val="Aptos Narrow"/>
        <family val="2"/>
        <scheme val="minor"/>
      </rPr>
      <t xml:space="preserve"> oinarritutako </t>
    </r>
    <r>
      <rPr>
        <b/>
        <sz val="11"/>
        <color rgb="FF000000"/>
        <rFont val="Aptos Narrow"/>
        <family val="2"/>
        <scheme val="minor"/>
      </rPr>
      <t>tarifei</t>
    </r>
    <r>
      <rPr>
        <sz val="11"/>
        <color rgb="FF000000"/>
        <rFont val="Aptos Narrow"/>
        <family val="2"/>
        <scheme val="minor"/>
      </rPr>
      <t xml:space="preserve"> produktu nazionalen eta atzerriko produktuen arteko jolas-eremua mailakatzeko.</t>
    </r>
  </si>
  <si>
    <t>TR-4</t>
  </si>
  <si>
    <r>
      <rPr>
        <b/>
        <sz val="10"/>
        <color rgb="FF000000"/>
        <rFont val="Aptos Narrow"/>
        <family val="2"/>
        <scheme val="minor"/>
      </rPr>
      <t>Muga-doikuntzako</t>
    </r>
    <r>
      <rPr>
        <sz val="10"/>
        <color rgb="FF000000"/>
        <rFont val="Aptos Narrow"/>
        <family val="2"/>
        <scheme val="minor"/>
      </rPr>
      <t xml:space="preserve"> mekanismoak, </t>
    </r>
    <r>
      <rPr>
        <b/>
        <sz val="10"/>
        <color rgb="FF000000"/>
        <rFont val="Aptos Narrow"/>
        <family val="2"/>
        <scheme val="minor"/>
      </rPr>
      <t>tarifak</t>
    </r>
    <r>
      <rPr>
        <sz val="10"/>
        <color rgb="FF000000"/>
        <rFont val="Aptos Narrow"/>
        <family val="2"/>
        <scheme val="minor"/>
      </rPr>
      <t xml:space="preserve"> ezartzen dizkietenak</t>
    </r>
    <r>
      <rPr>
        <b/>
        <sz val="10"/>
        <color rgb="FF000000"/>
        <rFont val="Aptos Narrow"/>
        <family val="2"/>
        <scheme val="minor"/>
      </rPr>
      <t xml:space="preserve"> karbono-edukian</t>
    </r>
    <r>
      <rPr>
        <sz val="10"/>
        <color rgb="FF000000"/>
        <rFont val="Aptos Narrow"/>
        <family val="2"/>
        <scheme val="minor"/>
      </rPr>
      <t xml:space="preserve"> oinarritutako </t>
    </r>
    <r>
      <rPr>
        <b/>
        <sz val="10"/>
        <color rgb="FF000000"/>
        <rFont val="Aptos Narrow"/>
        <family val="2"/>
        <scheme val="minor"/>
      </rPr>
      <t>tarifei</t>
    </r>
    <r>
      <rPr>
        <sz val="10"/>
        <color rgb="FF000000"/>
        <rFont val="Aptos Narrow"/>
        <family val="2"/>
        <scheme val="minor"/>
      </rPr>
      <t xml:space="preserve"> produktu nazionalen eta atzerriko produktuen arteko jolas-eremua berdintzeko.</t>
    </r>
  </si>
  <si>
    <t>PRO_MER4</t>
  </si>
  <si>
    <t>CBAMren eraginpeko materialekiko menpekotasuna: CBAMren eraginpeko materialen erosketak erakundean inpaktu esanguratsuak izateko probabilitatea ebaluatzea.
1.- Erakundeak CBAMren eraginpeko material-kantitate gutxienekoa erosten du eta eraginpekoak ez diren tokiko alternatibak ditu.
2.- Erakundeak CBAMren eraginpeko material-kantitate neurritsua erosten du eta zenbait tokiko alternatibak eskuragarri ditu.
3.- Erakundeak CBAMren eraginpeko material-kantitate handia erosten du eta alternatibak garatzen ari da, baina alternatiba horiek ez daude guztiz ezarrita.
4.- Erakundeak menpekotasun handia du CBAMren eraginpeko materialekiko eta epe motzean alternatiba gutxi ditu erabilgarri.
5.- Erakundeak CBAMren eraginpeko materialekiko duen menpekotasun ia-ia guztizkoa da eta ez du alternatibarik erabilgarri.</t>
  </si>
  <si>
    <t>SEV_OPE1</t>
  </si>
  <si>
    <t>Lanak gelditzea: Klima-arrisku trantsizionalek eguneroko lanetan sor dezaketen gelditze-mailaren ebaluazioa.
1.- Klima-arrisku trantsizionalek gutxieneko inpaktua dute erakundearen eguneroko lanetan. Ez dago lanen jarraikortasunari eragiten dion geldialdi esanguratsurik.
2.- Noizean behin geldialdi txikiak gertatzen dira, baina zailtasun handirik gabe kudeatu daitezke.
3.- Lanek geldialdi neurritsuak izaten dituzte eta doikuntza operatiboak eta plangintzako doikuntzak egin behar dira geldialdien inpaktua arintzeko.
4.- Geldialdi esanguratsuak gertatzen dira eta erakundearen efizientzia operatiboari eragiten diote. Neurri zuzentzaile handiak ezarri behar dira eta produktibitatean eragiten da.
5.- Erakundearen funtsezko lanak gelditu egiten dira klima-arrisku transakzionalek sortutako geldialdi kritikoak direla-eta, eta larriki kaltetzen da erakundeak normal jarduteko duen gaitasuna.</t>
  </si>
  <si>
    <t>Teknologikoak</t>
  </si>
  <si>
    <t>Existitzen diren produktuak eta zerbitzuak isuri gutxiago sortzen duten aukerekin ordezkatzea</t>
  </si>
  <si>
    <r>
      <rPr>
        <b/>
        <sz val="11"/>
        <color rgb="FF000000"/>
        <rFont val="Aptos Narrow"/>
        <family val="2"/>
        <scheme val="minor"/>
      </rPr>
      <t>Egungo produktuak eta zerbitzuak karbono-isuri gutxiago sortzen duten aukerekin ordezkatzea</t>
    </r>
  </si>
  <si>
    <t>TR-5</t>
  </si>
  <si>
    <t>PRO_FIN1</t>
  </si>
  <si>
    <t>Kapital-gastua teknologia berrietan: Klima-aldaketa trantsizionaletara egokitzeko teknologia berrietan edo azpiegituretan inbertsio berriak behar izatearen probabilitatea ebaluatzea
1.- Klima-aldaketa trantsizionalak direla-eta teknologia berrietan inbertsio handiak behar izateko probabilitatea oso baxua da.
2.- Klima-aldaketa trantsizionalak direla-eta teknologia berrietan inbertsio handiak behar izateko probabilitatea baxua da.
3.- Klima-aldaketa trantsizionalak direla-eta teknologia berrietan inbertsio handiak behar izateko probabilitatea neurritsua baxua da.
4.- Klima-aldaketa trantsizionalak direla-eta teknologia berrietan inbertsio handiak behar izateko probabilitatea altua da.
5.- Klima-aldaketa trantsizionalak direla-eta teknologia berrietan inbertsio handiak behar izateko probabilitatea oso altua da.</t>
  </si>
  <si>
    <r>
      <rPr>
        <b/>
        <sz val="10"/>
        <color rgb="FF000000"/>
        <rFont val="Aptos Narrow"/>
        <family val="2"/>
        <scheme val="minor"/>
      </rPr>
      <t>Egungo produktuak eta zerbitzuak karbono-isuri gutxiago sortzen duten aukerekin ordezkatzea</t>
    </r>
  </si>
  <si>
    <t>PRO_FIN2</t>
  </si>
  <si>
    <t>Kostu operatiboak: Klima-aldaketa trantsizionalek kostu operatiboak (energia, lehengaiak, etab.) gehitzeko probabilitatea ebaluatzea.
1.- Klima-aldaketa trantsizionalak direla-eta kostu operatiboak gehitzeko probabilitatea oso baxua da.
2.- Klima-aldaketa trantsizionalak direla-eta kostu operatiboak gehitzeko probabilitatea baxua da.
3.- Klima-aldaketa trantsizionalak direla-eta kostu operatiboak gehitzeko probabilitatea neurritsua da.
4.- Klima-aldaketa trantsizionalak direla-eta kostu operatiboak gehitzeko probabilitatea altua da.
5.- Klima-aldaketa trantsizionalak direla-eta kostu operatiboak gehitzeko probabilitatea oso altua da.</t>
  </si>
  <si>
    <t>Porrot egin du teknologia berrietan egindako inbertsioak</t>
  </si>
  <si>
    <r>
      <rPr>
        <b/>
        <sz val="11"/>
        <color rgb="FF000000"/>
        <rFont val="Aptos Narrow"/>
        <family val="2"/>
        <scheme val="minor"/>
      </rPr>
      <t>Porrot egiten duten inbertsioen arriskua teknologia berrietan,</t>
    </r>
    <r>
      <rPr>
        <sz val="11"/>
        <color rgb="FF000000"/>
        <rFont val="Aptos Narrow"/>
        <family val="2"/>
        <scheme val="minor"/>
      </rPr>
      <t xml:space="preserve"> ez dutenak lortzen isuriak murrizteko helburuak betetzea edo ez direnak bideragarriak komertzialki.</t>
    </r>
  </si>
  <si>
    <t>TR-6</t>
  </si>
  <si>
    <t>PRO_TEC2</t>
  </si>
  <si>
    <t>Egungo teknologiak zaharkitzea: Gaur egun erakundean erabiltzen diren teknologiak zaharkitzeko duten probabilitatearen ebaluazioa.
1.- Egungo teknologien bizitza-zikloa luzea da eta etorkizun hurbilean ez dira zaharkituko.
2.- Egungo teknologiak epe luzean zaharkitu ahalko dira, eta probabilitate txikia dago epe motzean ordezkatzeko.
3.- Egungo teknologiak zaharkitu egin daitezke epe ertainean, berrikuntza teknologiko berriak agertuko direlako.
4.- Egungo teknologiak zaharkituak geratzeko arriskuan daude epe motzean, aurrerapen teknologiko garrantzitsuak direla-eta.
5.- Egungo teknologiak ordezkatuak izaten ari dira berrikuntza berriengatik eta zaharkitutzat jotzen dira.</t>
  </si>
  <si>
    <r>
      <rPr>
        <b/>
        <sz val="10"/>
        <color rgb="FF000000"/>
        <rFont val="Aptos Narrow"/>
        <family val="2"/>
        <scheme val="minor"/>
      </rPr>
      <t>Porrot egiten duten inbertsioen arriskua teknologia berrietan,</t>
    </r>
    <r>
      <rPr>
        <sz val="10"/>
        <color rgb="FF000000"/>
        <rFont val="Aptos Narrow"/>
        <family val="2"/>
        <scheme val="minor"/>
      </rPr>
      <t xml:space="preserve"> ez dutenak lortzen isuriak murrizteko helburuak betetzea edo ez direnak bideragarriak komertzialki.</t>
    </r>
  </si>
  <si>
    <t>Isuri gutxiago sortzen duten teknologietara aldatzeko kostuak</t>
  </si>
  <si>
    <r>
      <rPr>
        <b/>
        <sz val="11"/>
        <color theme="1"/>
        <rFont val="Aptos Narrow"/>
        <family val="2"/>
        <scheme val="minor"/>
      </rPr>
      <t>Karbono-isuri gutxiago</t>
    </r>
    <r>
      <rPr>
        <sz val="11"/>
        <color theme="1"/>
        <rFont val="Aptos Narrow"/>
        <family val="2"/>
        <scheme val="minor"/>
      </rPr>
      <t xml:space="preserve"> sortzen dituzten teknologietara </t>
    </r>
    <r>
      <rPr>
        <b/>
        <sz val="11"/>
        <color theme="1"/>
        <rFont val="Aptos Narrow"/>
        <family val="2"/>
        <scheme val="minor"/>
      </rPr>
      <t>aldatzeko kostuak</t>
    </r>
  </si>
  <si>
    <t>TR-7</t>
  </si>
  <si>
    <t>PRO_TEC1</t>
  </si>
  <si>
    <t>Berrikuntza teknologikoak: Teknologia jasangarri berriak sortzeko eta industriak edo erakundeak horiek ezartzeko probabilitatearen ebaluazioa.
1.- Berrikuntza teknologiko oso geldoa, eta epe motzean ez da espero aldaketa esanguratsurik edo gutxi espero dira.
2.- Berrikuntza teknologiko neurritsua, garapen batzuk sortzen ari dira baina orokorrean ez dira oraindik ezartzen.
3.- Berrikuntza teknologiko aktiboa eta hazkunde nabaria teknologia berri jasangarriak ezartzean.
4.- Berrikuntza teknologiko azkarra eta industrian teknologia berriak nabarmenki eta geroz eta gehiago ezartzen ari dira.
5.- Berrikuntza teknologiko disruptiboa, eta industria osoan teknologia berriak masiboki eta berehala ezartzen ari dira.</t>
  </si>
  <si>
    <r>
      <rPr>
        <b/>
        <sz val="10"/>
        <color theme="1"/>
        <rFont val="Aptos Narrow"/>
        <family val="2"/>
        <scheme val="minor"/>
      </rPr>
      <t>Karbono-isuri gutxiago</t>
    </r>
    <r>
      <rPr>
        <sz val="10"/>
        <color theme="1"/>
        <rFont val="Aptos Narrow"/>
        <family val="2"/>
        <scheme val="minor"/>
      </rPr>
      <t xml:space="preserve"> sortzen dituzten teknologietara </t>
    </r>
    <r>
      <rPr>
        <b/>
        <sz val="10"/>
        <color theme="1"/>
        <rFont val="Aptos Narrow"/>
        <family val="2"/>
        <scheme val="minor"/>
      </rPr>
      <t>aldatzeko kostuak</t>
    </r>
  </si>
  <si>
    <t>Teknologiak ur-iturriekiko menpekotasun handia du</t>
  </si>
  <si>
    <r>
      <rPr>
        <b/>
        <sz val="11"/>
        <color theme="1"/>
        <rFont val="Aptos Narrow"/>
        <family val="2"/>
        <scheme val="minor"/>
      </rPr>
      <t>Teknologiek ur-iturriekiko menpekotasun handia</t>
    </r>
    <r>
      <rPr>
        <sz val="11"/>
        <color theme="1"/>
        <rFont val="Aptos Narrow"/>
        <family val="2"/>
        <scheme val="minor"/>
      </rPr>
      <t xml:space="preserve"> izatearen arriskua, batez ere, ur gutxi dagoen lekuetan.</t>
    </r>
  </si>
  <si>
    <t>TR-8a</t>
  </si>
  <si>
    <t>PRO_WAT1</t>
  </si>
  <si>
    <t>Uraren eskuragarritasuna: Analisia egiten den eskualdean/kokapenean baliabide hidrikoaren eskuragarritasuna ebaluatzea.
1.- Eskuragarritasun oso handia.
2.- Eskuragarritasun handia.
3.- Eskuragarritasun ertaina.
4.- Eskuragarritasun baxua.
5.- Eskuragarritasun oso baxua.</t>
  </si>
  <si>
    <r>
      <rPr>
        <b/>
        <sz val="10"/>
        <color theme="1"/>
        <rFont val="Aptos Narrow"/>
        <family val="2"/>
        <scheme val="minor"/>
      </rPr>
      <t>Teknologiek ur-iturriekiko menpekotasun handia</t>
    </r>
    <r>
      <rPr>
        <sz val="10"/>
        <color theme="1"/>
        <rFont val="Aptos Narrow"/>
        <family val="2"/>
        <scheme val="minor"/>
      </rPr>
      <t xml:space="preserve"> izatearen arriskua, batez ere, ur gutxi dagoen lekuetan.</t>
    </r>
  </si>
  <si>
    <t>SEV_COM1</t>
  </si>
  <si>
    <t>Inpaktua komunitatearekiko harremanetan: Ebaluatzea nola klima-arrisku trantsizionalek erakundeak komunitatearekin dituen harremanetan eragin dezaketen.
1.- Klima-arrisku trantsizionalek gutxieneko inpaktua duten komunitatearekiko harremanetan eta ez da aldatzen existitzen den pertzepzioa edo kolaborazioa.
2.- Klima-arrisku trantsizionalek inpaktu txikia sortzen dute komunitatearekiko harremanetan, baina komunikazioko esfortzu txikiekin eta konpromiso-jarduerekin kudeatuak izan daitezke.
3.- Klima-arrisku trantsizionalen inpaktua neurritsua da eta harremanak kudeatzeko estrategia espezifikoak behar dira komunitatearen onarpena eta babesa mantentzeko.
4.- Klima-arrisku trantsizionalek inpaktu handia sortzen dute eta horrek komunitatearen onarpenean eta kolaborazioan eragiten du. Beharrezkoa da harremanak berreraikitzeko eta komunikaziorako jardueretan ikuspegi intentsua aplikatzea.
5.- Klima-arrisku trantsizionalek inpaktu kritikoa dute eta larriki kaltetzen dituzte komunitatearekiko harremanak. Horren ondorioz, baliteke komunitatearen babesa galtzea eta beharrezkoa izatea berreskuratze-estrategia integral eta luzea.</t>
  </si>
  <si>
    <t>Teknologiak energia-iturriekiko menpekotasun handia izatea</t>
  </si>
  <si>
    <r>
      <rPr>
        <b/>
        <sz val="11"/>
        <color theme="1"/>
        <rFont val="Aptos Narrow"/>
        <family val="2"/>
        <scheme val="minor"/>
      </rPr>
      <t>Energi-iturriekiko menpekotasun handia duten teknologien arriskua</t>
    </r>
    <r>
      <rPr>
        <sz val="11"/>
        <color theme="1"/>
        <rFont val="Aptos Narrow"/>
        <family val="2"/>
        <scheme val="minor"/>
      </rPr>
      <t>.</t>
    </r>
  </si>
  <si>
    <t>TR-8b</t>
  </si>
  <si>
    <t>PRO_MER3</t>
  </si>
  <si>
    <t>Lehengaien eta energiaren prezioak aldatzea: Lehengaien eta energiaren prezioak aldatzearen probabilitatea eta inpaktua ebaluatzea, erakundearen kostu operatiboei eta lehiakortasunari eragin diezaieketenak.
1.- Lehengaien eta energiaren prezioak egonkorrak dira; ez da espero operazioari eragingo dieten aldakuntza esanguratsurik.
2.- Aldaketa txikiak prezioetan. Erakundeak zailtasun handirik gabe maneiatu ahal ditu eta inpaktua gutxienekoa da kostu operatiboetan.
3.- Aldaketa neurritsuak prezioetan. Baliteke doikuntzak egin behar izatea plangintzan eta aurrekontuetan eta inpaktua maneiagarria da kostu operatiboetan.
4.- Aldaketa handiak prezioetan. Kostu operatiboei eragin handia sor diezaiekete eta beharbada aldaketa estrategikoak egin behar dira.
5.- Muturreko aldaketak prezioetan. Arriskuan jar dezakete erakundearen bideragarritasun operatiboa eta lehiakortasuna eta neurri zorrotzak beharrezkoak dira.</t>
  </si>
  <si>
    <r>
      <rPr>
        <b/>
        <sz val="10"/>
        <color theme="1"/>
        <rFont val="Aptos Narrow"/>
        <family val="2"/>
        <scheme val="minor"/>
      </rPr>
      <t>Energi-iturriekiko menpekotasun handia duten teknologien arriskua</t>
    </r>
    <r>
      <rPr>
        <sz val="10"/>
        <color theme="1"/>
        <rFont val="Aptos Narrow"/>
        <family val="2"/>
        <scheme val="minor"/>
      </rPr>
      <t>.</t>
    </r>
  </si>
  <si>
    <t>SEV_TEC1</t>
  </si>
  <si>
    <t>Teknologia zaharrekiko menpekotasuna: Teknologia zaharrekiko menpekotasunaren ebaluazioa; teknologia horiek klima-arrisku trantsizionalen inpaktua handitu dezakete.
1.- Erakundeak teknologia zaharrekiko menpekotasun gutxienekoa du eta horrek klima-arrisku trantsizionalen inpaktua gutxitzen du. Erabilitako teknologiak nagusiki modernoak eta eguneratuak dira.
2.- Teknologia zaharrekiko menpekotasun txikia dago, baina badaude alternatiba moderno eskuragarri eta irisgarriak, zailtasun handirik gabe ezarri daitezkeenak.
3.- Erakundeak teknologia zaharrekiko menpekotasun neurritsua du eta teknologia eguneratu beharra dago klima-arrisku trantsizionalak arintzeko eta lehiakortasuna mantentzeko.
4.- Teknologia zaharrekiko menpekotasun handia dago eta nabarmenki eragiten du erakundeak klima-arrisku trantsizionaletatik eratorritako eskakizun eta araudi berrietara egokitzeko duen gaitasunean.
5.- Erakundeak teknologia zaharrekiko menpekotasun kritikoa du. Horregatik, ezin da eskakizun eta araudi berrietara egokitu eta larriki areagotzen du klima-arrisku trantsizionalen inpaktua eta bideragarritasun operatiboa arriskuan jartzen du.</t>
  </si>
  <si>
    <t>Merkatua</t>
  </si>
  <si>
    <t>Aldaketa bezeroen jokaeran</t>
  </si>
  <si>
    <r>
      <rPr>
        <b/>
        <sz val="11"/>
        <color theme="1"/>
        <rFont val="Aptos Narrow"/>
        <family val="2"/>
        <scheme val="minor"/>
      </rPr>
      <t>Aldaketak bezeroen jokaeran</t>
    </r>
    <r>
      <rPr>
        <sz val="11"/>
        <color theme="1"/>
        <rFont val="Aptos Narrow"/>
        <family val="2"/>
        <scheme val="minor"/>
      </rPr>
      <t>; baliteke bezeroek produktu eta zerbitzu jasangarriagoak nahiago izatea, karbono-aztarna gutxiago sortzen dutenak.</t>
    </r>
  </si>
  <si>
    <t>TR-9</t>
  </si>
  <si>
    <t>PRO_MER1</t>
  </si>
  <si>
    <t>Kontsumitzailearen eskaera: Bezeroen/kontsumitzaileen artean low ikatza produktuen eta zerbitzuen eskaera gehitzeko probabilitatea ebaluatzea.
1.- Lehiatzaileek praktika jasangarri gutxi ezarri dituzte eta erakundean sortutako eragina gutxienekoa da.
2.- Lehiatzaileek ekimen jasangarri batzuk hasi dituzte, baina merkatuan ez du inpaktu esanguratsurik.
3.- Lehiatzaileak praktika jasangarriak ezartzen ari dira modu neurritsuan, eta sektorean eragiten hasi dira.
4.- Lehiatzaileek praktika jasangarri asko ezarri dituzte eta merkatuan presio nabarmena sortzen da.
5.- Lehiatzaileek praktika jasangarriak orokorrean ezarri dituzte. Sektorearen estandarrak berriro definitu dituzte eta erakundean presio handia eragiten du horrek.</t>
  </si>
  <si>
    <r>
      <rPr>
        <b/>
        <sz val="10"/>
        <color theme="1"/>
        <rFont val="Aptos Narrow"/>
        <family val="2"/>
        <scheme val="minor"/>
      </rPr>
      <t>Aldaketak bezeroen jokaeran</t>
    </r>
    <r>
      <rPr>
        <sz val="10"/>
        <color theme="1"/>
        <rFont val="Aptos Narrow"/>
        <family val="2"/>
        <scheme val="minor"/>
      </rPr>
      <t>; baliteke bezeroek produktu eta zerbitzu jasangarriagoak nahiago izatea, karbono-aztarna gutxiago sortzen dutenak.</t>
    </r>
  </si>
  <si>
    <t>PRO_REP3</t>
  </si>
  <si>
    <t>Gizartearen itxaropenak: Gizartearen itxaropenen ebaluazioa erakundearen praktika jasangarriei dagokienez.
1.- Gizarteak itxaropen gutxi ditu praktika jasangarrietan eta aldaketa handien eskaera txikia da.
2.- Gizartean hazten ari da jasangarritasunarekiko interesa, baina eragina mugatua eta berehalakoa da erakundearekiko.
3.- Gizartean itxaropenak neurritsuak dira, eta pixkanaka eragiten da erakundeak jasangarritasunerako dituen praktiketan.
4.- Gizarteak itxaropen handiak ditu praktika jasangarrietan eta aldaketarako presio esanguratsua egiten da.
5.- Gizarteak itxaropen kritikoak ditu praktika jasangarrietan eta presio jarraitua eta sendoa egiten da erakundearen jasangarritasunean.</t>
  </si>
  <si>
    <t>Ziurgabetasuna merkatuaren seinaleetan</t>
  </si>
  <si>
    <r>
      <rPr>
        <b/>
        <sz val="11"/>
        <color theme="1"/>
        <rFont val="Aptos Narrow"/>
        <family val="2"/>
        <scheme val="minor"/>
      </rPr>
      <t>Ziurgabetasuna merkatuaren seinaleetan</t>
    </r>
    <r>
      <rPr>
        <sz val="11"/>
        <color theme="1"/>
        <rFont val="Aptos Narrow"/>
        <family val="2"/>
        <scheme val="minor"/>
      </rPr>
      <t>, aldaketak egin direlako klima-politiketan eta -erregulazioetan eta horrek eskaintzari eta eskaerari eragiten dielako.</t>
    </r>
  </si>
  <si>
    <t>TR-10</t>
  </si>
  <si>
    <r>
      <rPr>
        <b/>
        <sz val="10"/>
        <color theme="1"/>
        <rFont val="Aptos Narrow"/>
        <family val="2"/>
        <scheme val="minor"/>
      </rPr>
      <t>Ziurgabetasuna merkatuaren seinaleetan</t>
    </r>
    <r>
      <rPr>
        <sz val="10"/>
        <color theme="1"/>
        <rFont val="Aptos Narrow"/>
        <family val="2"/>
        <scheme val="minor"/>
      </rPr>
      <t>, aldaketak ezarri direlako klima-politiketan eta -erregulazioetan eta horrek eskaintzari eta eskaerari eragiten dielako.</t>
    </r>
  </si>
  <si>
    <t>PRO_MER2</t>
  </si>
  <si>
    <t>Eskumena: Lehiatzaileek praktika jasangarriak ezartzearen probabilitatea eta horrek erakundean sortzen duen probabilitatea ebaluatzea.
1.- Lehiatzaileek praktika jasangarri gutxi ezarri dituzte eta erakundean sortutako eragina gutxienekoa da.
2.- Lehiatzaileek ekimen jasangarri batzuk hasi dituzte, baina merkatuan ez du inpaktu esanguratsurik.
3.- Lehiatzaileak praktika jasangarriak ezartzen ari dira modu neurritsuan, eta sektorean eragiten hasi dira.
4.- Lehiatzaileek praktika jasangarri asko ezarri dituzte eta merkatuan presio nabarmena sortzen da.
5.- Lehiatzaileek praktika jasangarriak orokorrean ezarri dituzte. Sektorearen estandarrak berriro definitu dituzte eta erakundean presio handia eragiten du horrek.</t>
  </si>
  <si>
    <t xml:space="preserve">
Pertzepzio publikoa: Ebaluatzea erakundearen ekintzak nola hautematen dituen publikoak jasangarritasunarekin lotuta.
1.- Publikoak kontzientzia edo interes gutxi du jasangarritasunean eta arreta gutxi jartzen die erakundearen ekintzei.
2.- Publikoaren artean hazten doa jasangarritasunarekiko interesa, baina eragina mugatua da erakundearen pertzepzioan.
3.- Publikoak interes neurritsua du jasangarritasunean eta gradualki eragiten da erakundearen pertzepzioa.
4.- Publikoak interes handia du jasangarritasunean, eta eragin esanguratsua sortzen da erakundearen izen onean.
5.- Publikoak interes kritikoa du jasangarritasunean eta neurri handi batean zehazten da erakundearen izen ona.</t>
  </si>
  <si>
    <t>Lehengaien kostua gehitzea</t>
  </si>
  <si>
    <r>
      <rPr>
        <b/>
        <sz val="11"/>
        <color theme="1"/>
        <rFont val="Aptos Narrow"/>
        <family val="2"/>
        <scheme val="minor"/>
      </rPr>
      <t>Lehengaien kostua gehitzea</t>
    </r>
    <r>
      <rPr>
        <sz val="11"/>
        <color theme="1"/>
        <rFont val="Aptos Narrow"/>
        <family val="2"/>
        <scheme val="minor"/>
      </rPr>
      <t xml:space="preserve"> klima-erregulazioak edo baliabideen eskuragarritasunean gertatutako aldaketak direla-eta.</t>
    </r>
  </si>
  <si>
    <t>TR-11a</t>
  </si>
  <si>
    <r>
      <rPr>
        <b/>
        <sz val="10"/>
        <color theme="1"/>
        <rFont val="Aptos Narrow"/>
        <family val="2"/>
        <scheme val="minor"/>
      </rPr>
      <t>Lehengaien kostua gehitzea</t>
    </r>
    <r>
      <rPr>
        <sz val="10"/>
        <color theme="1"/>
        <rFont val="Aptos Narrow"/>
        <family val="2"/>
        <scheme val="minor"/>
      </rPr>
      <t xml:space="preserve"> klima-erregulazioak edo baliabideen eskuragarritasunean gertatutako aldaketak direla-eta.</t>
    </r>
  </si>
  <si>
    <t>Energiaren kostua gehitzea</t>
  </si>
  <si>
    <r>
      <rPr>
        <b/>
        <sz val="11"/>
        <color theme="1"/>
        <rFont val="Aptos Narrow"/>
        <family val="2"/>
        <scheme val="minor"/>
      </rPr>
      <t>Energiaren kostua gehitzea</t>
    </r>
    <r>
      <rPr>
        <sz val="11"/>
        <color theme="1"/>
        <rFont val="Aptos Narrow"/>
        <family val="2"/>
        <scheme val="minor"/>
      </rPr>
      <t>, batez ere, karbonoari tarifak ezartzen bazaizkio edo garestiagoak baina garbiagoak diren energia-iturriak errazten baldin badira.</t>
    </r>
  </si>
  <si>
    <t>TR-11b</t>
  </si>
  <si>
    <r>
      <rPr>
        <b/>
        <sz val="10"/>
        <color theme="1"/>
        <rFont val="Aptos Narrow"/>
        <family val="2"/>
        <scheme val="minor"/>
      </rPr>
      <t>Energiaren kostua gehitzea</t>
    </r>
    <r>
      <rPr>
        <sz val="10"/>
        <color theme="1"/>
        <rFont val="Aptos Narrow"/>
        <family val="2"/>
        <scheme val="minor"/>
      </rPr>
      <t>, batez ere, karbonoari tarifak ezartzen bazaizkio edo garestiagoak baina garbiagoak diren energia-iturriak errazten baldin badira.</t>
    </r>
  </si>
  <si>
    <t>Alderdi interesdunen betekizun berriak</t>
  </si>
  <si>
    <r>
      <rPr>
        <sz val="11"/>
        <color rgb="FF000000"/>
        <rFont val="Aptos Narrow"/>
        <family val="2"/>
        <scheme val="minor"/>
      </rPr>
      <t xml:space="preserve">Stakeholderren </t>
    </r>
    <r>
      <rPr>
        <b/>
        <sz val="11"/>
        <color rgb="FF000000"/>
        <rFont val="Aptos Narrow"/>
        <family val="2"/>
        <scheme val="minor"/>
      </rPr>
      <t>betekizun berriak</t>
    </r>
    <r>
      <rPr>
        <sz val="11"/>
        <color rgb="FF000000"/>
        <rFont val="Aptos Narrow"/>
        <family val="2"/>
        <scheme val="minor"/>
      </rPr>
      <t xml:space="preserve"> (hala nola inbertsiogileak eta bezeroak), </t>
    </r>
    <r>
      <rPr>
        <b/>
        <sz val="11"/>
        <color rgb="FF000000"/>
        <rFont val="Aptos Narrow"/>
        <family val="2"/>
        <scheme val="minor"/>
      </rPr>
      <t>praktika jasangarriagoak eta arduratsuagoak eskatzen dituztenak</t>
    </r>
    <r>
      <rPr>
        <sz val="11"/>
        <color rgb="FF000000"/>
        <rFont val="Aptos Narrow"/>
        <family val="2"/>
        <scheme val="minor"/>
      </rPr>
      <t>.</t>
    </r>
  </si>
  <si>
    <t>TR-12</t>
  </si>
  <si>
    <r>
      <rPr>
        <sz val="10"/>
        <color rgb="FF000000"/>
        <rFont val="Aptos Narrow"/>
        <family val="2"/>
        <scheme val="minor"/>
      </rPr>
      <t xml:space="preserve">Stakeholderren </t>
    </r>
    <r>
      <rPr>
        <b/>
        <sz val="10"/>
        <color rgb="FF000000"/>
        <rFont val="Aptos Narrow"/>
        <family val="2"/>
        <scheme val="minor"/>
      </rPr>
      <t>betekizun berriak</t>
    </r>
    <r>
      <rPr>
        <sz val="10"/>
        <color rgb="FF000000"/>
        <rFont val="Aptos Narrow"/>
        <family val="2"/>
        <scheme val="minor"/>
      </rPr>
      <t xml:space="preserve"> (hala nola inbertsiogileak eta bezeroak), </t>
    </r>
    <r>
      <rPr>
        <b/>
        <sz val="10"/>
        <color rgb="FF000000"/>
        <rFont val="Aptos Narrow"/>
        <family val="2"/>
        <scheme val="minor"/>
      </rPr>
      <t>praktika jasangarriagoak eta arduratsuagoak eskatzen dituztenak</t>
    </r>
    <r>
      <rPr>
        <sz val="10"/>
        <color rgb="FF000000"/>
        <rFont val="Aptos Narrow"/>
        <family val="2"/>
        <scheme val="minor"/>
      </rPr>
      <t>.</t>
    </r>
  </si>
  <si>
    <t>PRO_REP4</t>
  </si>
  <si>
    <t>Gizarte-mugimenduak: Gizarte-mugimenduek erakundea praktika jasangarriagoak ezartzeko presionatzeko probabilitatea ebaluatzea.
1.- Gizarte-mugimenduek eragin baxua eta antolakuntza mugatua dute eta inpaktu txikia dute erakundearen praktiketan.
2.- Gizarte-mugimenduak hazten ari dira, baina erakundean duten inpaktua mugatua eta barreiatua da.
3.- Gizarte-mugimenduen eragina neurritsua da eta antolamendua gehitzen ari da eta erakundearen praktiketan eragiten hasi da.
4- Gizarte-mugimenduek eragin handia eta mobilizatzeko gaitasun nabarmena dute eta presio handia sortzen dute erakundean.
5.- Gizarte-mugimenduek eragin kritikoa dute eta zuzenean eragiten dute erakundean eta aldaketa nabarmenak sortzen dituzte jasangarritasunean.</t>
  </si>
  <si>
    <t>PRO_REP2</t>
  </si>
  <si>
    <t>Komunikabideak: Komunikabideek erakundearen ingurumen-inpaktuarekin lotutako gaiak lantzeko probabilitatea ebaluatzea.
1.- Komunikabideek estaldura txikia dute erakundearekin lotutako ingurumen-gaietan eta arreta txikia jartzen da bere ingurumen-inpaktuan.
2.- Komunikabideek batzuetan lantzen dituzte ingurumen-gaiak eta noizean behin arreta jartzen dute erakundearen ingurumen-inpaktuan.
3.- Komunikabideek ingurumen-gaiak modu neurritsuan eta geroz eta gehiago lantzen dituzte eta mailaz maila nabarmentzen dute erakundearen ingurumen-inpaktua.
4.- Komunikabideek ingurumen-gaiak asko lantzen dituzte eta eragin nabarmena dute publikoak erakundearen ingurumen-inpaktuarekiko duen pertzepzioan.
5.- Komunikabideek ingurumen-gaiak modu kritikoan eta erabakigarrian lantzen dituzte eta horrek eragin zuzena du erakundearen izen onean bere ingurumen-inpaktuarekin lotuta.</t>
  </si>
  <si>
    <t>Aldaketak aseguruen baldintzetan</t>
  </si>
  <si>
    <r>
      <rPr>
        <sz val="11"/>
        <color theme="1"/>
        <rFont val="Aptos Narrow"/>
        <family val="2"/>
        <scheme val="minor"/>
      </rPr>
      <t xml:space="preserve">Aldaketak </t>
    </r>
    <r>
      <rPr>
        <b/>
        <sz val="11"/>
        <color rgb="FF000000"/>
        <rFont val="Aptos Narrow"/>
        <family val="2"/>
        <scheme val="minor"/>
      </rPr>
      <t>aseguruen baldintzetan</t>
    </r>
    <r>
      <rPr>
        <sz val="11"/>
        <color rgb="FF000000"/>
        <rFont val="Aptos Narrow"/>
        <family val="2"/>
        <scheme val="minor"/>
      </rPr>
      <t xml:space="preserve">, </t>
    </r>
    <r>
      <rPr>
        <sz val="11"/>
        <color theme="1"/>
        <rFont val="Aptos Narrow"/>
        <family val="2"/>
        <scheme val="minor"/>
      </rPr>
      <t>adibidez, primak altuagoak izatea edo estaldura murriztea, klima-arrisku fisikoei lotutako arriskuak direla-eta, besteak, beste, uholde-euriak, uholdeak, urakan-haizeak, etab.</t>
    </r>
  </si>
  <si>
    <t>TR-13</t>
  </si>
  <si>
    <r>
      <rPr>
        <sz val="10"/>
        <color theme="1"/>
        <rFont val="Aptos Narrow"/>
        <family val="2"/>
        <scheme val="minor"/>
      </rPr>
      <t xml:space="preserve">Aldaketak </t>
    </r>
    <r>
      <rPr>
        <b/>
        <sz val="10"/>
        <color rgb="FF000000"/>
        <rFont val="Aptos Narrow"/>
        <family val="2"/>
        <scheme val="minor"/>
      </rPr>
      <t>aseguruen baldintzetan</t>
    </r>
    <r>
      <rPr>
        <sz val="10"/>
        <color rgb="FF000000"/>
        <rFont val="Aptos Narrow"/>
        <family val="2"/>
        <scheme val="minor"/>
      </rPr>
      <t xml:space="preserve">, </t>
    </r>
    <r>
      <rPr>
        <sz val="10"/>
        <color theme="1"/>
        <rFont val="Aptos Narrow"/>
        <family val="2"/>
        <scheme val="minor"/>
      </rPr>
      <t>adibidez, primak altuagoak izatea edo estaldura murriztea, klima-arrisku fisikoei lotutako arriskuak direla-eta, besteak, beste, uholde-euriak, uholdeak, urakan-haizeak, etab.</t>
    </r>
  </si>
  <si>
    <t>Izen ona</t>
  </si>
  <si>
    <t>Aldaketak bezeroen lehentasunetan</t>
  </si>
  <si>
    <r>
      <rPr>
        <sz val="11"/>
        <color theme="1"/>
        <rFont val="Aptos Narrow"/>
        <family val="2"/>
        <scheme val="minor"/>
      </rPr>
      <t xml:space="preserve">Aldaketak </t>
    </r>
    <r>
      <rPr>
        <b/>
        <sz val="11"/>
        <color rgb="FF000000"/>
        <rFont val="Aptos Narrow"/>
        <family val="2"/>
        <scheme val="minor"/>
      </rPr>
      <t xml:space="preserve">stakeholderren lehentasunetan, </t>
    </r>
    <r>
      <rPr>
        <sz val="11"/>
        <color rgb="FF000000"/>
        <rFont val="Aptos Narrow"/>
        <family val="2"/>
        <scheme val="minor"/>
      </rPr>
      <t>eta beharbada nahiago izatea</t>
    </r>
    <r>
      <rPr>
        <b/>
        <sz val="11"/>
        <color rgb="FF000000"/>
        <rFont val="Aptos Narrow"/>
        <family val="2"/>
        <scheme val="minor"/>
      </rPr>
      <t xml:space="preserve"> enpresa eta produktu jasangarriagoak</t>
    </r>
    <r>
      <rPr>
        <sz val="11"/>
        <color rgb="FF000000"/>
        <rFont val="Aptos Narrow"/>
        <family val="2"/>
        <scheme val="minor"/>
      </rPr>
      <t>.</t>
    </r>
  </si>
  <si>
    <t>TR-14</t>
  </si>
  <si>
    <r>
      <rPr>
        <sz val="10"/>
        <color theme="1"/>
        <rFont val="Aptos Narrow"/>
        <family val="2"/>
        <scheme val="minor"/>
      </rPr>
      <t xml:space="preserve">Aldaketak </t>
    </r>
    <r>
      <rPr>
        <b/>
        <sz val="10"/>
        <color rgb="FF000000"/>
        <rFont val="Aptos Narrow"/>
        <family val="2"/>
        <scheme val="minor"/>
      </rPr>
      <t xml:space="preserve">stakeholderren lehentasunetan, </t>
    </r>
    <r>
      <rPr>
        <sz val="10"/>
        <color rgb="FF000000"/>
        <rFont val="Aptos Narrow"/>
        <family val="2"/>
        <scheme val="minor"/>
      </rPr>
      <t>eta beharbada nahiago izatea</t>
    </r>
    <r>
      <rPr>
        <b/>
        <sz val="10"/>
        <color rgb="FF000000"/>
        <rFont val="Aptos Narrow"/>
        <family val="2"/>
        <scheme val="minor"/>
      </rPr>
      <t xml:space="preserve"> enpresa eta produktu jasangarriagoak</t>
    </r>
    <r>
      <rPr>
        <sz val="10"/>
        <color rgb="FF000000"/>
        <rFont val="Aptos Narrow"/>
        <family val="2"/>
        <scheme val="minor"/>
      </rPr>
      <t>.</t>
    </r>
  </si>
  <si>
    <t>SEV_COM2</t>
  </si>
  <si>
    <t>Gizarte-erantzukizuneko itxaropenak: Ebaluatzea nola gizarte-erantzukizuneko itxaropenak urratzeak erakundeari eragin diezaiokeen.
1.- Gizarte-erantzukizuneko itxaropenak gutxienekoak dira eta horiek urratzeak ez du eragin nabarmenik sortzen ez erakundean, ez bere pertzepzio publikoan ere.
2.- Gizarte-erantzukizuneko itxaropenak benetan txikiak dira eta horiek urratzen direnean komunikazioko eta hobekuntzako esfortzu neurritsuekin kudeatzea posible da.
3.- Gizarte-erantzukizuneko itxaropenak neurritsuak dira eta horiek urratzen direnean esfortzu handiak egin behar dira kudeaketan eta komunikazioan pertzepzio publikoan eta komunitatean sortzen diren inpaktu negatiboak arintzeko.
4.- Gizarte-erantzukizuneko itxaropenak handiak dira eta horiek urratzeak eragin nabarmena du pertzepzio publikoan eta komunitatearen babesean eta beharrezkoa da erantzun proaktiboa eta jarraitua ematea.
5.- Gizarte-erantzukizuneko itxaropenak oso handiak dira eta horiek urratzeak kalte kritikoa eragiten du erakundearen irudian eta bere gizarte-onarpenean. Beharrezkoa da estrategia integrala eta epe luzekoa ezartzea konfiantza eta komunitate-babesa berreskuratzeko.</t>
  </si>
  <si>
    <t>Sektorea estigmatizatzea</t>
  </si>
  <si>
    <r>
      <rPr>
        <sz val="11"/>
        <color rgb="FF000000"/>
        <rFont val="Aptos Narrow"/>
        <family val="2"/>
        <scheme val="minor"/>
      </rPr>
      <t xml:space="preserve">Gizarteak </t>
    </r>
    <r>
      <rPr>
        <b/>
        <sz val="11"/>
        <color rgb="FF000000"/>
        <rFont val="Aptos Narrow"/>
        <family val="2"/>
        <scheme val="minor"/>
      </rPr>
      <t xml:space="preserve">sektorea estigmatizatzea </t>
    </r>
    <r>
      <rPr>
        <sz val="11"/>
        <color rgb="FF000000"/>
        <rFont val="Aptos Narrow"/>
        <family val="2"/>
        <scheme val="minor"/>
      </rPr>
      <t>bere ingurumen-inpaktu negatiboa dela-eta. Horrek izen onari eta negozioari eragin diezaieke.</t>
    </r>
  </si>
  <si>
    <t>TR-15</t>
  </si>
  <si>
    <r>
      <rPr>
        <sz val="10"/>
        <color rgb="FF000000"/>
        <rFont val="Aptos Narrow"/>
        <family val="2"/>
        <scheme val="minor"/>
      </rPr>
      <t xml:space="preserve">Gizarteak </t>
    </r>
    <r>
      <rPr>
        <b/>
        <sz val="10"/>
        <color rgb="FF000000"/>
        <rFont val="Aptos Narrow"/>
        <family val="2"/>
        <scheme val="minor"/>
      </rPr>
      <t xml:space="preserve">sektorea estigmatizatzea </t>
    </r>
    <r>
      <rPr>
        <sz val="10"/>
        <color rgb="FF000000"/>
        <rFont val="Aptos Narrow"/>
        <family val="2"/>
        <scheme val="minor"/>
      </rPr>
      <t>bere ingurumen-inpaktu negatiboa dela-eta. Horrek izen onari eta negozioari eragin diezaieke.</t>
    </r>
  </si>
  <si>
    <t>Interesdunek kezka handiagoak izatea edo alderdi interesdunen atzeraelikadura negatiboa</t>
  </si>
  <si>
    <r>
      <rPr>
        <b/>
        <sz val="11"/>
        <color rgb="FF000000"/>
        <rFont val="Aptos Narrow"/>
        <family val="2"/>
        <scheme val="minor"/>
      </rPr>
      <t>Stakeholderren kezkak gehitzea</t>
    </r>
    <r>
      <rPr>
        <sz val="11"/>
        <color rgb="FF000000"/>
        <rFont val="Aptos Narrow"/>
        <family val="2"/>
        <scheme val="minor"/>
      </rPr>
      <t xml:space="preserve"> edo </t>
    </r>
    <r>
      <rPr>
        <b/>
        <sz val="11"/>
        <color rgb="FF000000"/>
        <rFont val="Aptos Narrow"/>
        <family val="2"/>
        <scheme val="minor"/>
      </rPr>
      <t>atzeraelikadura negatiboa</t>
    </r>
    <r>
      <rPr>
        <sz val="11"/>
        <color rgb="FF000000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enpresaren ingurumen-jardunarekin lotuta.</t>
    </r>
  </si>
  <si>
    <t>TR-16</t>
  </si>
  <si>
    <r>
      <rPr>
        <b/>
        <sz val="10"/>
        <color rgb="FF000000"/>
        <rFont val="Aptos Narrow"/>
        <family val="2"/>
        <scheme val="minor"/>
      </rPr>
      <t>Stakeholderren kezkak gehitzea</t>
    </r>
    <r>
      <rPr>
        <sz val="10"/>
        <color rgb="FF000000"/>
        <rFont val="Aptos Narrow"/>
        <family val="2"/>
        <scheme val="minor"/>
      </rPr>
      <t xml:space="preserve"> edo </t>
    </r>
    <r>
      <rPr>
        <b/>
        <sz val="10"/>
        <color rgb="FF000000"/>
        <rFont val="Aptos Narrow"/>
        <family val="2"/>
        <scheme val="minor"/>
      </rPr>
      <t>atzeraelikadura negatiboa</t>
    </r>
    <r>
      <rPr>
        <sz val="10"/>
        <color rgb="FF000000"/>
        <rFont val="Aptos Narrow"/>
        <family val="2"/>
        <scheme val="minor"/>
      </rPr>
      <t xml:space="preserve"> </t>
    </r>
    <r>
      <rPr>
        <sz val="10"/>
        <color theme="1"/>
        <rFont val="Aptos Narrow"/>
        <family val="2"/>
        <scheme val="minor"/>
      </rPr>
      <t>enpresaren ingurumen-jardunarekin lotuta.</t>
    </r>
  </si>
  <si>
    <t>B2ºC EGOERAREN EMAITZAK</t>
  </si>
  <si>
    <t>'Probabilitatea' eta 'Larritasuna' balioek 'Below 2ºC' klima-egoeraren, tarteko klima-egoeraren eta Parisko Akordioarekin lerrokatuen dagoen egoeraren batezbestekoa adierazten dute.</t>
  </si>
  <si>
    <t>Beste klima-egoera batzuetarako arrisku-balioak zuzenean kontsultatu daitezke "Ebaluazioa" fitxan, "AM" eta "AV” zutabeen artean.</t>
  </si>
  <si>
    <t>Arrisku bakoitzaren emaitzak (hiru denbora-aukeren batezbestekoa)</t>
  </si>
  <si>
    <t>Kodea</t>
  </si>
  <si>
    <t>Arriskuaren balioa</t>
  </si>
  <si>
    <t>ARRISKU TRANTSIZIONALAK</t>
  </si>
  <si>
    <t>Arrisku politikoak eta legalak</t>
  </si>
  <si>
    <t>BEG isurien prezioak gehitzea</t>
  </si>
  <si>
    <t>Arrisku teknologikoak</t>
  </si>
  <si>
    <t>Merkatuko arriskuak</t>
  </si>
  <si>
    <t>Arriskuak izen onerako</t>
  </si>
  <si>
    <t>Arrisku-kategoria bakoitzaren emaitzak (hiru denbora-aukeren batezbestekoa)</t>
  </si>
  <si>
    <t>Arrisku trantsizionalak</t>
  </si>
  <si>
    <t>Izen onari lotutakoak</t>
  </si>
  <si>
    <t>EGOEREN HIPOTESIAK</t>
  </si>
  <si>
    <t>Posible da analisiaren kokapen geografikoa aldatzea. Horrek karbonoaren prezioa gehitzeari lotutako hipotesiak aldatzen ditu. Sarreraren fitxan egiten da.</t>
  </si>
  <si>
    <t>Probabilitatean aplikatzea</t>
  </si>
  <si>
    <t>Karbonoaren prezioa gehitzea</t>
  </si>
  <si>
    <t>Egoera</t>
  </si>
  <si>
    <t>Below 2ºC</t>
  </si>
  <si>
    <t>Current Policies</t>
  </si>
  <si>
    <t>Net Zero 2050</t>
  </si>
  <si>
    <t>Larritasunean aplikatzea</t>
  </si>
  <si>
    <t>Below 2°C</t>
  </si>
  <si>
    <t>Model</t>
  </si>
  <si>
    <t>Scenario</t>
  </si>
  <si>
    <t>Region</t>
  </si>
  <si>
    <t>Variable</t>
  </si>
  <si>
    <t>Unit</t>
  </si>
  <si>
    <t>2025</t>
  </si>
  <si>
    <t>2030</t>
  </si>
  <si>
    <t>2035</t>
  </si>
  <si>
    <t>2040</t>
  </si>
  <si>
    <t>2045</t>
  </si>
  <si>
    <t>2050</t>
  </si>
  <si>
    <t>Región</t>
  </si>
  <si>
    <t>REMIND-MAgPIE 3.2-4.6</t>
  </si>
  <si>
    <t>REMIND-MAgPIE 3.2-4.6|Canada, NZ, Australia</t>
  </si>
  <si>
    <t>Price|Carbon</t>
  </si>
  <si>
    <t>US$2010/t CO2</t>
  </si>
  <si>
    <t>Canada, NZ, Australia</t>
  </si>
  <si>
    <t>REMIND-MAgPIE 3.2-4.6|China</t>
  </si>
  <si>
    <t>China</t>
  </si>
  <si>
    <t>REMIND-MAgPIE 3.2-4.6|EU 28</t>
  </si>
  <si>
    <t>EU 28</t>
  </si>
  <si>
    <t>REMIND-MAgPIE 3.2-4.6|India</t>
  </si>
  <si>
    <t>India</t>
  </si>
  <si>
    <t>Valor</t>
  </si>
  <si>
    <t>REMIND-MAgPIE 3.2-4.6|Japan</t>
  </si>
  <si>
    <t>Japan</t>
  </si>
  <si>
    <t>REMIND-MAgPIE 3.2-4.6|Latin America and the Caribbean</t>
  </si>
  <si>
    <t>Latin America and the Caribbean</t>
  </si>
  <si>
    <t>REMIND-MAgPIE 3.2-4.6|Middle East, North Africa, Central Asia</t>
  </si>
  <si>
    <t>Middle East, North Africa, Central Asia</t>
  </si>
  <si>
    <t>REMIND-MAgPIE 3.2-4.6|Non-EU28 Europe</t>
  </si>
  <si>
    <t>Non-EU28 Europe</t>
  </si>
  <si>
    <t>REMIND-MAgPIE 3.2-4.6|Other Asia</t>
  </si>
  <si>
    <t>Other Asia</t>
  </si>
  <si>
    <t>REMIND-MAgPIE 3.2-4.6|Countries from the Reforming Economies of the Former Soviet Union</t>
  </si>
  <si>
    <t>Countries from the Reforming Economies of the Former Soviet Union</t>
  </si>
  <si>
    <t>Countries from the Reforming Economies</t>
  </si>
  <si>
    <t>REMIND-MAgPIE 3.2-4.6|Sub-saharan Africa</t>
  </si>
  <si>
    <t>Sub-saharan Africa</t>
  </si>
  <si>
    <t>REMIND-MAgPIE 3.2-4.6|United States of America</t>
  </si>
  <si>
    <t>United States of America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</si>
</sst>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809]dd\ mmm\ yyyy;@"/>
  </numFmts>
  <fonts count="3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color theme="4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F1E14"/>
      <name val="Aptos Narrow"/>
      <family val="2"/>
      <scheme val="minor"/>
    </font>
    <font>
      <b/>
      <sz val="10"/>
      <color rgb="FF0F1E14"/>
      <name val="Aptos Narrow"/>
      <family val="2"/>
      <scheme val="minor"/>
    </font>
    <font>
      <sz val="10"/>
      <color theme="2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sz val="11"/>
      <color rgb="FF0F1E14"/>
      <name val="Aptos Narrow"/>
      <family val="2"/>
      <scheme val="minor"/>
    </font>
    <font>
      <b/>
      <sz val="11"/>
      <color rgb="FF0F1E14"/>
      <name val="Aptos Narrow"/>
      <family val="2"/>
      <scheme val="minor"/>
    </font>
    <font>
      <b/>
      <sz val="10"/>
      <color theme="1"/>
      <name val="Arial Narrow"/>
      <family val="2"/>
    </font>
    <font>
      <b/>
      <sz val="10"/>
      <color theme="1"/>
      <name val="Aptos Narrow"/>
      <family val="2"/>
    </font>
    <font>
      <sz val="8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b/>
      <sz val="8"/>
      <color rgb="FFFFFFFF"/>
      <name val="Silka"/>
    </font>
    <font>
      <b/>
      <sz val="8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49B4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11"/>
      <color rgb="FF0049B4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2B8D1"/>
        <bgColor indexed="64"/>
      </patternFill>
    </fill>
    <fill>
      <patternFill patternType="solid">
        <fgColor rgb="FFE3D3E2"/>
        <bgColor indexed="64"/>
      </patternFill>
    </fill>
    <fill>
      <patternFill patternType="solid">
        <fgColor rgb="FF13B96E"/>
        <bgColor indexed="64"/>
      </patternFill>
    </fill>
    <fill>
      <patternFill patternType="solid">
        <fgColor rgb="FF6AD8B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2C4D88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DD937"/>
        <bgColor indexed="64"/>
      </patternFill>
    </fill>
    <fill>
      <patternFill patternType="solid">
        <fgColor rgb="FFF6F8D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Dashed">
        <color indexed="64"/>
      </left>
      <right style="hair">
        <color indexed="64"/>
      </right>
      <top style="mediumDashed">
        <color indexed="64"/>
      </top>
      <bottom/>
      <diagonal/>
    </border>
    <border>
      <left style="hair">
        <color indexed="64"/>
      </left>
      <right style="hair">
        <color indexed="64"/>
      </right>
      <top style="mediumDashed">
        <color indexed="64"/>
      </top>
      <bottom/>
      <diagonal/>
    </border>
    <border>
      <left style="hair">
        <color indexed="64"/>
      </left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 style="mediumDashed">
        <color indexed="64"/>
      </left>
      <right style="hair">
        <color indexed="64"/>
      </right>
      <top/>
      <bottom/>
      <diagonal/>
    </border>
    <border>
      <left style="mediumDashed">
        <color indexed="64"/>
      </left>
      <right style="hair">
        <color indexed="64"/>
      </right>
      <top/>
      <bottom style="mediumDashed">
        <color indexed="64"/>
      </bottom>
      <diagonal/>
    </border>
    <border>
      <left style="hair">
        <color indexed="64"/>
      </left>
      <right style="hair">
        <color indexed="64"/>
      </right>
      <top/>
      <bottom style="medium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Dashed">
        <color indexed="64"/>
      </left>
      <right style="dotted">
        <color indexed="64"/>
      </right>
      <top style="mediumDash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Dashed">
        <color indexed="64"/>
      </top>
      <bottom style="dotted">
        <color indexed="64"/>
      </bottom>
      <diagonal/>
    </border>
    <border>
      <left style="mediumDash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Dashed">
        <color indexed="64"/>
      </left>
      <right style="dotted">
        <color indexed="64"/>
      </right>
      <top style="dotted">
        <color indexed="64"/>
      </top>
      <bottom style="medium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Dashed">
        <color indexed="64"/>
      </bottom>
      <diagonal/>
    </border>
    <border>
      <left style="mediumDashed">
        <color indexed="64"/>
      </left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 style="medium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Dashed">
        <color indexed="64"/>
      </left>
      <right style="hair">
        <color indexed="64"/>
      </right>
      <top style="hair">
        <color indexed="64"/>
      </top>
      <bottom style="mediumDashed">
        <color indexed="64"/>
      </bottom>
      <diagonal/>
    </border>
    <border>
      <left style="mediumDashed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Dash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Dashed">
        <color indexed="64"/>
      </bottom>
      <diagonal/>
    </border>
    <border>
      <left style="dotted">
        <color indexed="64"/>
      </left>
      <right/>
      <top style="mediumDash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Dashed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Dashed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Dashed">
        <color indexed="64"/>
      </bottom>
      <diagonal/>
    </border>
    <border>
      <left style="dotted">
        <color indexed="64"/>
      </left>
      <right style="dotted">
        <color indexed="64"/>
      </right>
      <top style="mediumDash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Dash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0">
    <xf numFmtId="0" fontId="0" fillId="0" borderId="0" xfId="0"/>
    <xf numFmtId="0" fontId="4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9" fontId="4" fillId="0" borderId="0" xfId="2" applyFont="1" applyFill="1" applyAlignment="1">
      <alignment horizontal="left" vertical="top" wrapText="1"/>
    </xf>
    <xf numFmtId="0" fontId="4" fillId="0" borderId="0" xfId="2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9" fontId="6" fillId="0" borderId="0" xfId="2" applyFont="1" applyFill="1" applyAlignment="1">
      <alignment horizontal="left" vertical="top" wrapText="1"/>
    </xf>
    <xf numFmtId="0" fontId="6" fillId="0" borderId="0" xfId="2" applyNumberFormat="1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9" fontId="2" fillId="2" borderId="0" xfId="2" applyFon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12" fillId="0" borderId="0" xfId="2" applyNumberFormat="1" applyFont="1" applyFill="1" applyAlignment="1">
      <alignment horizontal="left" vertical="top" wrapText="1"/>
    </xf>
    <xf numFmtId="0" fontId="0" fillId="0" borderId="0" xfId="0" applyAlignment="1">
      <alignment vertical="center"/>
    </xf>
    <xf numFmtId="164" fontId="4" fillId="0" borderId="3" xfId="2" applyNumberFormat="1" applyFont="1" applyFill="1" applyBorder="1" applyAlignment="1">
      <alignment horizontal="left" vertical="center" wrapText="1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6" fillId="6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7" borderId="0" xfId="0" applyNumberFormat="1" applyFill="1" applyAlignment="1">
      <alignment horizontal="center"/>
    </xf>
    <xf numFmtId="2" fontId="0" fillId="0" borderId="0" xfId="2" applyNumberFormat="1" applyFont="1" applyAlignment="1">
      <alignment horizontal="center"/>
    </xf>
    <xf numFmtId="9" fontId="0" fillId="0" borderId="0" xfId="2" applyFont="1"/>
    <xf numFmtId="0" fontId="0" fillId="0" borderId="4" xfId="0" applyBorder="1"/>
    <xf numFmtId="0" fontId="0" fillId="0" borderId="5" xfId="0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17" fillId="0" borderId="7" xfId="0" applyFont="1" applyBorder="1" applyAlignment="1">
      <alignment wrapText="1"/>
    </xf>
    <xf numFmtId="2" fontId="14" fillId="0" borderId="0" xfId="0" applyNumberFormat="1" applyFont="1" applyAlignment="1">
      <alignment horizontal="center"/>
    </xf>
    <xf numFmtId="0" fontId="16" fillId="11" borderId="0" xfId="0" applyFont="1" applyFill="1" applyAlignment="1">
      <alignment horizontal="center"/>
    </xf>
    <xf numFmtId="0" fontId="0" fillId="12" borderId="0" xfId="0" applyFill="1"/>
    <xf numFmtId="2" fontId="0" fillId="12" borderId="0" xfId="0" applyNumberFormat="1" applyFill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wrapText="1"/>
    </xf>
    <xf numFmtId="0" fontId="7" fillId="4" borderId="0" xfId="0" applyFont="1" applyFill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0" fontId="7" fillId="4" borderId="11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2" fontId="4" fillId="0" borderId="2" xfId="2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2" fontId="0" fillId="0" borderId="17" xfId="0" applyNumberFormat="1" applyBorder="1" applyAlignment="1">
      <alignment horizontal="center" vertical="center"/>
    </xf>
    <xf numFmtId="164" fontId="13" fillId="0" borderId="17" xfId="0" applyNumberFormat="1" applyFont="1" applyBorder="1" applyAlignment="1">
      <alignment vertical="top" wrapText="1"/>
    </xf>
    <xf numFmtId="2" fontId="13" fillId="0" borderId="17" xfId="0" applyNumberFormat="1" applyFont="1" applyBorder="1" applyAlignment="1">
      <alignment horizontal="center" vertical="center" wrapText="1"/>
    </xf>
    <xf numFmtId="2" fontId="0" fillId="0" borderId="21" xfId="0" applyNumberFormat="1" applyBorder="1" applyAlignment="1">
      <alignment horizontal="center" vertical="center"/>
    </xf>
    <xf numFmtId="0" fontId="13" fillId="0" borderId="21" xfId="0" applyFont="1" applyBorder="1" applyAlignment="1">
      <alignment horizontal="left" vertical="top" wrapText="1"/>
    </xf>
    <xf numFmtId="2" fontId="13" fillId="0" borderId="21" xfId="0" applyNumberFormat="1" applyFont="1" applyBorder="1" applyAlignment="1">
      <alignment horizontal="center" vertical="center" wrapText="1"/>
    </xf>
    <xf numFmtId="2" fontId="4" fillId="0" borderId="17" xfId="2" applyNumberFormat="1" applyFont="1" applyFill="1" applyBorder="1" applyAlignment="1">
      <alignment horizontal="center" vertical="center" wrapText="1"/>
    </xf>
    <xf numFmtId="2" fontId="4" fillId="0" borderId="21" xfId="2" applyNumberFormat="1" applyFont="1" applyFill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13" fillId="0" borderId="17" xfId="0" applyFont="1" applyBorder="1" applyAlignment="1">
      <alignment vertical="center" wrapText="1"/>
    </xf>
    <xf numFmtId="2" fontId="4" fillId="0" borderId="3" xfId="2" applyNumberFormat="1" applyFont="1" applyFill="1" applyBorder="1" applyAlignment="1">
      <alignment horizontal="center" vertical="center" wrapText="1"/>
    </xf>
    <xf numFmtId="0" fontId="15" fillId="11" borderId="9" xfId="0" applyFont="1" applyFill="1" applyBorder="1" applyAlignment="1">
      <alignment horizontal="center"/>
    </xf>
    <xf numFmtId="164" fontId="18" fillId="0" borderId="17" xfId="2" applyNumberFormat="1" applyFont="1" applyFill="1" applyBorder="1" applyAlignment="1">
      <alignment horizontal="left" vertical="center" wrapText="1"/>
    </xf>
    <xf numFmtId="164" fontId="18" fillId="0" borderId="2" xfId="2" applyNumberFormat="1" applyFont="1" applyFill="1" applyBorder="1" applyAlignment="1">
      <alignment horizontal="left" vertical="center" wrapText="1"/>
    </xf>
    <xf numFmtId="164" fontId="18" fillId="0" borderId="21" xfId="2" applyNumberFormat="1" applyFont="1" applyFill="1" applyBorder="1" applyAlignment="1">
      <alignment horizontal="left" vertical="center" wrapText="1"/>
    </xf>
    <xf numFmtId="0" fontId="1" fillId="0" borderId="17" xfId="0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21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164" fontId="1" fillId="0" borderId="26" xfId="0" applyNumberFormat="1" applyFont="1" applyBorder="1" applyAlignment="1">
      <alignment horizontal="left" vertical="center" wrapText="1"/>
    </xf>
    <xf numFmtId="0" fontId="1" fillId="0" borderId="21" xfId="0" applyFont="1" applyBorder="1" applyAlignment="1">
      <alignment vertical="center" wrapText="1"/>
    </xf>
    <xf numFmtId="164" fontId="1" fillId="0" borderId="24" xfId="0" applyNumberFormat="1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164" fontId="1" fillId="0" borderId="28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64" fontId="1" fillId="0" borderId="21" xfId="0" applyNumberFormat="1" applyFont="1" applyBorder="1" applyAlignment="1">
      <alignment horizontal="left" vertical="center" wrapText="1"/>
    </xf>
    <xf numFmtId="164" fontId="1" fillId="0" borderId="17" xfId="0" applyNumberFormat="1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164" fontId="1" fillId="0" borderId="26" xfId="0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2" fontId="1" fillId="0" borderId="17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0" fillId="13" borderId="0" xfId="0" applyFill="1"/>
    <xf numFmtId="0" fontId="3" fillId="13" borderId="0" xfId="0" applyFont="1" applyFill="1"/>
    <xf numFmtId="0" fontId="0" fillId="13" borderId="0" xfId="0" applyFill="1" applyAlignment="1">
      <alignment horizontal="left" vertical="top" wrapText="1"/>
    </xf>
    <xf numFmtId="0" fontId="16" fillId="6" borderId="9" xfId="0" applyFont="1" applyFill="1" applyBorder="1" applyAlignment="1">
      <alignment horizontal="center"/>
    </xf>
    <xf numFmtId="0" fontId="16" fillId="9" borderId="9" xfId="0" applyFont="1" applyFill="1" applyBorder="1" applyAlignment="1">
      <alignment horizontal="center"/>
    </xf>
    <xf numFmtId="0" fontId="21" fillId="6" borderId="9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22" fillId="11" borderId="9" xfId="0" applyFont="1" applyFill="1" applyBorder="1" applyAlignment="1">
      <alignment horizontal="center"/>
    </xf>
    <xf numFmtId="164" fontId="18" fillId="0" borderId="17" xfId="2" applyNumberFormat="1" applyFont="1" applyFill="1" applyBorder="1" applyAlignment="1">
      <alignment horizontal="center" vertical="center" wrapText="1"/>
    </xf>
    <xf numFmtId="164" fontId="18" fillId="0" borderId="2" xfId="2" applyNumberFormat="1" applyFont="1" applyFill="1" applyBorder="1" applyAlignment="1">
      <alignment horizontal="center" vertical="center" wrapText="1"/>
    </xf>
    <xf numFmtId="164" fontId="18" fillId="0" borderId="21" xfId="2" applyNumberFormat="1" applyFont="1" applyFill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2" fillId="2" borderId="1" xfId="2" applyNumberFormat="1" applyFont="1" applyFill="1" applyBorder="1" applyAlignment="1">
      <alignment horizontal="center" vertical="center" wrapText="1"/>
    </xf>
    <xf numFmtId="9" fontId="4" fillId="0" borderId="17" xfId="2" applyFont="1" applyFill="1" applyBorder="1" applyAlignment="1">
      <alignment horizontal="center" vertical="center" wrapText="1"/>
    </xf>
    <xf numFmtId="9" fontId="4" fillId="0" borderId="16" xfId="2" applyFont="1" applyFill="1" applyBorder="1" applyAlignment="1">
      <alignment horizontal="center" vertical="center" wrapText="1"/>
    </xf>
    <xf numFmtId="9" fontId="4" fillId="0" borderId="3" xfId="2" applyFont="1" applyFill="1" applyBorder="1" applyAlignment="1">
      <alignment horizontal="center" vertical="center" wrapText="1"/>
    </xf>
    <xf numFmtId="9" fontId="4" fillId="0" borderId="2" xfId="2" applyFont="1" applyFill="1" applyBorder="1" applyAlignment="1">
      <alignment horizontal="center" vertical="center" wrapText="1"/>
    </xf>
    <xf numFmtId="9" fontId="4" fillId="0" borderId="21" xfId="2" applyFont="1" applyFill="1" applyBorder="1" applyAlignment="1">
      <alignment horizontal="center" vertical="center" wrapText="1"/>
    </xf>
    <xf numFmtId="9" fontId="4" fillId="0" borderId="24" xfId="2" applyFont="1" applyFill="1" applyBorder="1" applyAlignment="1">
      <alignment horizontal="center" vertical="center" wrapText="1"/>
    </xf>
    <xf numFmtId="9" fontId="4" fillId="0" borderId="26" xfId="2" applyFont="1" applyFill="1" applyBorder="1" applyAlignment="1">
      <alignment horizontal="center" vertical="center" wrapText="1"/>
    </xf>
    <xf numFmtId="9" fontId="4" fillId="0" borderId="28" xfId="2" applyFont="1" applyFill="1" applyBorder="1" applyAlignment="1">
      <alignment horizontal="center" vertical="center" wrapText="1"/>
    </xf>
    <xf numFmtId="9" fontId="4" fillId="0" borderId="10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3" fillId="13" borderId="0" xfId="0" applyFont="1" applyFill="1"/>
    <xf numFmtId="0" fontId="24" fillId="14" borderId="9" xfId="0" applyFont="1" applyFill="1" applyBorder="1" applyAlignment="1">
      <alignment horizontal="center" vertical="center" wrapText="1"/>
    </xf>
    <xf numFmtId="0" fontId="25" fillId="15" borderId="61" xfId="0" applyFont="1" applyFill="1" applyBorder="1" applyAlignment="1">
      <alignment horizontal="center" vertical="center" wrapText="1"/>
    </xf>
    <xf numFmtId="0" fontId="25" fillId="15" borderId="0" xfId="0" applyFont="1" applyFill="1" applyAlignment="1">
      <alignment horizontal="center" vertical="center" wrapText="1"/>
    </xf>
    <xf numFmtId="0" fontId="26" fillId="16" borderId="9" xfId="0" applyFont="1" applyFill="1" applyBorder="1" applyAlignment="1">
      <alignment horizontal="center" vertical="center" wrapText="1"/>
    </xf>
    <xf numFmtId="0" fontId="27" fillId="16" borderId="9" xfId="0" applyFont="1" applyFill="1" applyBorder="1" applyAlignment="1">
      <alignment horizontal="center" vertical="center" wrapText="1"/>
    </xf>
    <xf numFmtId="2" fontId="27" fillId="16" borderId="9" xfId="3" applyNumberFormat="1" applyFont="1" applyFill="1" applyBorder="1" applyAlignment="1">
      <alignment horizontal="center" vertical="center" wrapText="1"/>
    </xf>
    <xf numFmtId="0" fontId="26" fillId="17" borderId="9" xfId="0" applyFont="1" applyFill="1" applyBorder="1" applyAlignment="1">
      <alignment horizontal="center" vertical="center" wrapText="1"/>
    </xf>
    <xf numFmtId="0" fontId="27" fillId="17" borderId="9" xfId="0" applyFont="1" applyFill="1" applyBorder="1" applyAlignment="1">
      <alignment horizontal="center" vertical="center" wrapText="1"/>
    </xf>
    <xf numFmtId="2" fontId="27" fillId="17" borderId="9" xfId="3" applyNumberFormat="1" applyFont="1" applyFill="1" applyBorder="1" applyAlignment="1">
      <alignment horizontal="center" vertical="center" wrapText="1"/>
    </xf>
    <xf numFmtId="0" fontId="26" fillId="18" borderId="9" xfId="0" applyFont="1" applyFill="1" applyBorder="1" applyAlignment="1">
      <alignment horizontal="center" vertical="center" wrapText="1"/>
    </xf>
    <xf numFmtId="0" fontId="27" fillId="18" borderId="65" xfId="0" applyFont="1" applyFill="1" applyBorder="1" applyAlignment="1">
      <alignment horizontal="center" vertical="center" wrapText="1"/>
    </xf>
    <xf numFmtId="2" fontId="27" fillId="18" borderId="9" xfId="3" applyNumberFormat="1" applyFont="1" applyFill="1" applyBorder="1" applyAlignment="1">
      <alignment horizontal="center" vertical="center" wrapText="1"/>
    </xf>
    <xf numFmtId="0" fontId="26" fillId="19" borderId="9" xfId="0" applyFont="1" applyFill="1" applyBorder="1" applyAlignment="1">
      <alignment horizontal="center" vertical="center" wrapText="1"/>
    </xf>
    <xf numFmtId="0" fontId="27" fillId="19" borderId="9" xfId="0" applyFont="1" applyFill="1" applyBorder="1" applyAlignment="1">
      <alignment horizontal="center" vertical="center" wrapText="1"/>
    </xf>
    <xf numFmtId="2" fontId="27" fillId="19" borderId="9" xfId="0" applyNumberFormat="1" applyFont="1" applyFill="1" applyBorder="1" applyAlignment="1">
      <alignment horizontal="center" vertical="center" wrapText="1"/>
    </xf>
    <xf numFmtId="164" fontId="18" fillId="0" borderId="3" xfId="2" applyNumberFormat="1" applyFont="1" applyFill="1" applyBorder="1" applyAlignment="1">
      <alignment horizontal="center" vertical="center" wrapText="1"/>
    </xf>
    <xf numFmtId="164" fontId="18" fillId="0" borderId="69" xfId="2" applyNumberFormat="1" applyFont="1" applyFill="1" applyBorder="1" applyAlignment="1">
      <alignment horizontal="center" vertical="center" wrapText="1"/>
    </xf>
    <xf numFmtId="2" fontId="4" fillId="0" borderId="0" xfId="2" applyNumberFormat="1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25" fillId="15" borderId="71" xfId="0" applyFont="1" applyFill="1" applyBorder="1" applyAlignment="1">
      <alignment horizontal="center" vertical="center" wrapText="1"/>
    </xf>
    <xf numFmtId="0" fontId="25" fillId="14" borderId="64" xfId="0" applyFont="1" applyFill="1" applyBorder="1" applyAlignment="1">
      <alignment horizontal="center" vertical="center" wrapText="1"/>
    </xf>
    <xf numFmtId="0" fontId="7" fillId="13" borderId="0" xfId="0" applyFont="1" applyFill="1" applyAlignment="1">
      <alignment horizontal="center" vertical="center" wrapText="1"/>
    </xf>
    <xf numFmtId="0" fontId="14" fillId="13" borderId="0" xfId="0" applyFont="1" applyFill="1" applyAlignment="1">
      <alignment horizontal="center"/>
    </xf>
    <xf numFmtId="0" fontId="15" fillId="13" borderId="0" xfId="0" applyFont="1" applyFill="1" applyAlignment="1">
      <alignment horizontal="center"/>
    </xf>
    <xf numFmtId="0" fontId="26" fillId="19" borderId="74" xfId="0" applyFont="1" applyFill="1" applyBorder="1" applyAlignment="1">
      <alignment vertical="center" wrapText="1"/>
    </xf>
    <xf numFmtId="2" fontId="27" fillId="19" borderId="75" xfId="0" applyNumberFormat="1" applyFont="1" applyFill="1" applyBorder="1" applyAlignment="1">
      <alignment horizontal="center" vertical="center" wrapText="1"/>
    </xf>
    <xf numFmtId="0" fontId="26" fillId="18" borderId="76" xfId="0" applyFont="1" applyFill="1" applyBorder="1" applyAlignment="1">
      <alignment vertical="center" wrapText="1"/>
    </xf>
    <xf numFmtId="0" fontId="26" fillId="17" borderId="76" xfId="0" applyFont="1" applyFill="1" applyBorder="1" applyAlignment="1">
      <alignment vertical="center" wrapText="1"/>
    </xf>
    <xf numFmtId="0" fontId="26" fillId="16" borderId="77" xfId="0" applyFont="1" applyFill="1" applyBorder="1" applyAlignment="1">
      <alignment vertical="center" wrapText="1"/>
    </xf>
    <xf numFmtId="2" fontId="27" fillId="16" borderId="78" xfId="3" applyNumberFormat="1" applyFont="1" applyFill="1" applyBorder="1" applyAlignment="1">
      <alignment horizontal="center" vertical="center" wrapText="1"/>
    </xf>
    <xf numFmtId="0" fontId="0" fillId="20" borderId="0" xfId="0" applyFill="1"/>
    <xf numFmtId="0" fontId="3" fillId="20" borderId="0" xfId="0" applyFont="1" applyFill="1"/>
    <xf numFmtId="2" fontId="28" fillId="0" borderId="37" xfId="0" applyNumberFormat="1" applyFont="1" applyBorder="1" applyAlignment="1">
      <alignment horizontal="center" vertical="center"/>
    </xf>
    <xf numFmtId="2" fontId="28" fillId="0" borderId="35" xfId="0" applyNumberFormat="1" applyFont="1" applyBorder="1" applyAlignment="1">
      <alignment horizontal="center" vertical="center"/>
    </xf>
    <xf numFmtId="2" fontId="28" fillId="0" borderId="38" xfId="0" applyNumberFormat="1" applyFont="1" applyBorder="1" applyAlignment="1">
      <alignment horizontal="center" vertical="center"/>
    </xf>
    <xf numFmtId="2" fontId="28" fillId="0" borderId="41" xfId="0" applyNumberFormat="1" applyFont="1" applyBorder="1" applyAlignment="1">
      <alignment horizontal="center" vertical="center"/>
    </xf>
    <xf numFmtId="0" fontId="0" fillId="13" borderId="52" xfId="0" applyFill="1" applyBorder="1"/>
    <xf numFmtId="0" fontId="0" fillId="13" borderId="53" xfId="0" applyFill="1" applyBorder="1"/>
    <xf numFmtId="0" fontId="0" fillId="13" borderId="54" xfId="0" applyFill="1" applyBorder="1"/>
    <xf numFmtId="0" fontId="0" fillId="13" borderId="55" xfId="0" applyFill="1" applyBorder="1"/>
    <xf numFmtId="0" fontId="0" fillId="13" borderId="56" xfId="0" applyFill="1" applyBorder="1"/>
    <xf numFmtId="0" fontId="0" fillId="13" borderId="37" xfId="0" applyFill="1" applyBorder="1"/>
    <xf numFmtId="0" fontId="3" fillId="13" borderId="54" xfId="0" applyFont="1" applyFill="1" applyBorder="1"/>
    <xf numFmtId="0" fontId="2" fillId="21" borderId="0" xfId="0" applyFont="1" applyFill="1"/>
    <xf numFmtId="0" fontId="29" fillId="21" borderId="0" xfId="0" applyFont="1" applyFill="1"/>
    <xf numFmtId="0" fontId="30" fillId="13" borderId="0" xfId="0" applyFont="1" applyFill="1"/>
    <xf numFmtId="0" fontId="0" fillId="22" borderId="37" xfId="0" applyFill="1" applyBorder="1"/>
    <xf numFmtId="164" fontId="4" fillId="22" borderId="84" xfId="2" applyNumberFormat="1" applyFont="1" applyFill="1" applyBorder="1" applyAlignment="1">
      <alignment horizontal="left" vertical="center" wrapText="1"/>
    </xf>
    <xf numFmtId="1" fontId="4" fillId="22" borderId="17" xfId="2" applyNumberFormat="1" applyFont="1" applyFill="1" applyBorder="1" applyAlignment="1">
      <alignment horizontal="center" vertical="center" wrapText="1"/>
    </xf>
    <xf numFmtId="1" fontId="4" fillId="22" borderId="2" xfId="2" applyNumberFormat="1" applyFont="1" applyFill="1" applyBorder="1" applyAlignment="1">
      <alignment horizontal="center" vertical="center" wrapText="1"/>
    </xf>
    <xf numFmtId="1" fontId="4" fillId="22" borderId="21" xfId="2" applyNumberFormat="1" applyFont="1" applyFill="1" applyBorder="1" applyAlignment="1">
      <alignment horizontal="center" vertical="center" wrapText="1"/>
    </xf>
    <xf numFmtId="1" fontId="4" fillId="22" borderId="24" xfId="2" applyNumberFormat="1" applyFont="1" applyFill="1" applyBorder="1" applyAlignment="1">
      <alignment horizontal="center" vertical="center" wrapText="1"/>
    </xf>
    <xf numFmtId="1" fontId="4" fillId="22" borderId="26" xfId="2" applyNumberFormat="1" applyFont="1" applyFill="1" applyBorder="1" applyAlignment="1">
      <alignment horizontal="center" vertical="center" wrapText="1"/>
    </xf>
    <xf numFmtId="1" fontId="4" fillId="22" borderId="28" xfId="2" applyNumberFormat="1" applyFont="1" applyFill="1" applyBorder="1" applyAlignment="1">
      <alignment horizontal="center" vertical="center" wrapText="1"/>
    </xf>
    <xf numFmtId="1" fontId="4" fillId="22" borderId="10" xfId="2" applyNumberFormat="1" applyFont="1" applyFill="1" applyBorder="1" applyAlignment="1">
      <alignment horizontal="center" vertical="center" wrapText="1"/>
    </xf>
    <xf numFmtId="1" fontId="4" fillId="22" borderId="16" xfId="2" applyNumberFormat="1" applyFont="1" applyFill="1" applyBorder="1" applyAlignment="1">
      <alignment vertical="center" wrapText="1"/>
    </xf>
    <xf numFmtId="1" fontId="4" fillId="22" borderId="10" xfId="2" applyNumberFormat="1" applyFont="1" applyFill="1" applyBorder="1" applyAlignment="1">
      <alignment vertical="center" wrapText="1"/>
    </xf>
    <xf numFmtId="1" fontId="4" fillId="22" borderId="21" xfId="2" applyNumberFormat="1" applyFont="1" applyFill="1" applyBorder="1" applyAlignment="1">
      <alignment vertical="center" wrapText="1"/>
    </xf>
    <xf numFmtId="0" fontId="2" fillId="21" borderId="0" xfId="0" applyFont="1" applyFill="1" applyAlignment="1">
      <alignment horizontal="left" vertical="top"/>
    </xf>
    <xf numFmtId="0" fontId="29" fillId="21" borderId="0" xfId="0" applyFont="1" applyFill="1" applyAlignment="1">
      <alignment horizontal="center"/>
    </xf>
    <xf numFmtId="0" fontId="7" fillId="21" borderId="0" xfId="2" applyNumberFormat="1" applyFont="1" applyFill="1" applyAlignment="1">
      <alignment horizontal="left" vertical="top" wrapText="1"/>
    </xf>
    <xf numFmtId="1" fontId="4" fillId="22" borderId="17" xfId="2" applyNumberFormat="1" applyFont="1" applyFill="1" applyBorder="1" applyAlignment="1">
      <alignment vertical="center" wrapText="1"/>
    </xf>
    <xf numFmtId="1" fontId="4" fillId="22" borderId="2" xfId="2" applyNumberFormat="1" applyFont="1" applyFill="1" applyBorder="1" applyAlignment="1">
      <alignment vertical="center" wrapText="1"/>
    </xf>
    <xf numFmtId="0" fontId="2" fillId="23" borderId="1" xfId="2" applyNumberFormat="1" applyFont="1" applyFill="1" applyBorder="1" applyAlignment="1">
      <alignment horizontal="left" vertical="center" wrapText="1"/>
    </xf>
    <xf numFmtId="0" fontId="9" fillId="24" borderId="11" xfId="0" applyFont="1" applyFill="1" applyBorder="1" applyAlignment="1">
      <alignment horizontal="left" vertical="center" wrapText="1"/>
    </xf>
    <xf numFmtId="0" fontId="9" fillId="24" borderId="11" xfId="0" applyFont="1" applyFill="1" applyBorder="1" applyAlignment="1">
      <alignment horizontal="center" vertical="center" wrapText="1"/>
    </xf>
    <xf numFmtId="0" fontId="31" fillId="24" borderId="11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0" fontId="30" fillId="20" borderId="0" xfId="0" applyFont="1" applyFill="1"/>
    <xf numFmtId="0" fontId="33" fillId="20" borderId="0" xfId="0" applyFont="1" applyFill="1"/>
    <xf numFmtId="0" fontId="30" fillId="20" borderId="4" xfId="0" applyFont="1" applyFill="1" applyBorder="1"/>
    <xf numFmtId="0" fontId="0" fillId="20" borderId="5" xfId="0" applyFill="1" applyBorder="1"/>
    <xf numFmtId="0" fontId="0" fillId="20" borderId="6" xfId="0" applyFill="1" applyBorder="1"/>
    <xf numFmtId="2" fontId="0" fillId="0" borderId="24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9" fontId="4" fillId="0" borderId="10" xfId="2" applyFont="1" applyFill="1" applyBorder="1" applyAlignment="1">
      <alignment horizontal="center" vertical="center" wrapText="1"/>
    </xf>
    <xf numFmtId="9" fontId="4" fillId="0" borderId="8" xfId="2" applyFont="1" applyFill="1" applyBorder="1" applyAlignment="1">
      <alignment horizontal="center" vertical="center" wrapText="1"/>
    </xf>
    <xf numFmtId="9" fontId="4" fillId="0" borderId="20" xfId="2" applyFont="1" applyFill="1" applyBorder="1" applyAlignment="1">
      <alignment horizontal="center" vertical="center" wrapText="1"/>
    </xf>
    <xf numFmtId="164" fontId="18" fillId="0" borderId="16" xfId="2" applyNumberFormat="1" applyFont="1" applyFill="1" applyBorder="1" applyAlignment="1">
      <alignment horizontal="center" vertical="center" wrapText="1"/>
    </xf>
    <xf numFmtId="164" fontId="18" fillId="0" borderId="3" xfId="2" applyNumberFormat="1" applyFont="1" applyFill="1" applyBorder="1" applyAlignment="1">
      <alignment horizontal="center" vertical="center" wrapText="1"/>
    </xf>
    <xf numFmtId="164" fontId="18" fillId="0" borderId="10" xfId="2" applyNumberFormat="1" applyFont="1" applyFill="1" applyBorder="1" applyAlignment="1">
      <alignment horizontal="center" vertical="center" wrapText="1"/>
    </xf>
    <xf numFmtId="164" fontId="18" fillId="0" borderId="20" xfId="2" applyNumberFormat="1" applyFont="1" applyFill="1" applyBorder="1" applyAlignment="1">
      <alignment horizontal="center" vertical="center" wrapText="1"/>
    </xf>
    <xf numFmtId="164" fontId="18" fillId="0" borderId="59" xfId="2" applyNumberFormat="1" applyFont="1" applyFill="1" applyBorder="1" applyAlignment="1">
      <alignment horizontal="center" vertical="center" wrapText="1"/>
    </xf>
    <xf numFmtId="164" fontId="18" fillId="0" borderId="67" xfId="2" applyNumberFormat="1" applyFont="1" applyFill="1" applyBorder="1" applyAlignment="1">
      <alignment horizontal="center" vertical="center" wrapText="1"/>
    </xf>
    <xf numFmtId="164" fontId="18" fillId="0" borderId="68" xfId="2" applyNumberFormat="1" applyFont="1" applyFill="1" applyBorder="1" applyAlignment="1">
      <alignment horizontal="center" vertical="center" wrapText="1"/>
    </xf>
    <xf numFmtId="164" fontId="18" fillId="0" borderId="58" xfId="2" applyNumberFormat="1" applyFont="1" applyFill="1" applyBorder="1" applyAlignment="1">
      <alignment horizontal="center" vertical="center" wrapText="1"/>
    </xf>
    <xf numFmtId="164" fontId="18" fillId="0" borderId="8" xfId="2" applyNumberFormat="1" applyFont="1" applyFill="1" applyBorder="1" applyAlignment="1">
      <alignment horizontal="center" vertical="center" wrapText="1"/>
    </xf>
    <xf numFmtId="9" fontId="4" fillId="0" borderId="16" xfId="2" applyFont="1" applyFill="1" applyBorder="1" applyAlignment="1">
      <alignment horizontal="center" vertical="center" wrapText="1"/>
    </xf>
    <xf numFmtId="9" fontId="4" fillId="0" borderId="3" xfId="2" applyFont="1" applyFill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9" fontId="4" fillId="0" borderId="57" xfId="2" applyFont="1" applyFill="1" applyBorder="1" applyAlignment="1">
      <alignment horizontal="center" vertical="center" wrapText="1"/>
    </xf>
    <xf numFmtId="9" fontId="4" fillId="0" borderId="58" xfId="2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164" fontId="18" fillId="0" borderId="17" xfId="2" applyNumberFormat="1" applyFont="1" applyFill="1" applyBorder="1" applyAlignment="1">
      <alignment horizontal="center" vertical="center" wrapText="1"/>
    </xf>
    <xf numFmtId="164" fontId="18" fillId="0" borderId="2" xfId="2" applyNumberFormat="1" applyFont="1" applyFill="1" applyBorder="1" applyAlignment="1">
      <alignment horizontal="center" vertical="center" wrapText="1"/>
    </xf>
    <xf numFmtId="164" fontId="18" fillId="0" borderId="21" xfId="2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1" xfId="0" applyNumberFormat="1" applyFont="1" applyBorder="1" applyAlignment="1">
      <alignment horizontal="left" vertical="center" wrapText="1"/>
    </xf>
    <xf numFmtId="1" fontId="4" fillId="22" borderId="2" xfId="2" applyNumberFormat="1" applyFont="1" applyFill="1" applyBorder="1" applyAlignment="1">
      <alignment horizontal="center" vertical="center" wrapText="1"/>
    </xf>
    <xf numFmtId="1" fontId="4" fillId="22" borderId="21" xfId="2" applyNumberFormat="1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left" vertical="center" wrapText="1"/>
    </xf>
    <xf numFmtId="1" fontId="4" fillId="22" borderId="10" xfId="2" applyNumberFormat="1" applyFont="1" applyFill="1" applyBorder="1" applyAlignment="1">
      <alignment horizontal="center" vertical="center" wrapText="1"/>
    </xf>
    <xf numFmtId="164" fontId="0" fillId="0" borderId="24" xfId="2" applyNumberFormat="1" applyFont="1" applyFill="1" applyBorder="1" applyAlignment="1">
      <alignment horizontal="center" vertical="center" wrapText="1"/>
    </xf>
    <xf numFmtId="164" fontId="0" fillId="0" borderId="26" xfId="2" applyNumberFormat="1" applyFont="1" applyFill="1" applyBorder="1" applyAlignment="1">
      <alignment horizontal="center" vertical="center" wrapText="1"/>
    </xf>
    <xf numFmtId="164" fontId="0" fillId="0" borderId="28" xfId="2" applyNumberFormat="1" applyFont="1" applyFill="1" applyBorder="1" applyAlignment="1">
      <alignment horizontal="center" vertical="center" wrapText="1"/>
    </xf>
    <xf numFmtId="2" fontId="0" fillId="0" borderId="70" xfId="0" applyNumberFormat="1" applyBorder="1" applyAlignment="1">
      <alignment horizontal="center" vertical="center"/>
    </xf>
    <xf numFmtId="2" fontId="0" fillId="0" borderId="58" xfId="0" applyNumberFormat="1" applyBorder="1" applyAlignment="1">
      <alignment horizontal="center" vertical="center"/>
    </xf>
    <xf numFmtId="164" fontId="0" fillId="0" borderId="17" xfId="2" applyNumberFormat="1" applyFont="1" applyFill="1" applyBorder="1" applyAlignment="1">
      <alignment horizontal="center" vertical="center" wrapText="1"/>
    </xf>
    <xf numFmtId="164" fontId="0" fillId="0" borderId="2" xfId="2" applyNumberFormat="1" applyFont="1" applyFill="1" applyBorder="1" applyAlignment="1">
      <alignment horizontal="center" vertical="center" wrapText="1"/>
    </xf>
    <xf numFmtId="164" fontId="0" fillId="0" borderId="21" xfId="2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1" fontId="4" fillId="22" borderId="26" xfId="2" applyNumberFormat="1" applyFont="1" applyFill="1" applyBorder="1" applyAlignment="1">
      <alignment horizontal="center" vertical="center" wrapText="1"/>
    </xf>
    <xf numFmtId="1" fontId="4" fillId="22" borderId="28" xfId="2" applyNumberFormat="1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/>
    </xf>
    <xf numFmtId="164" fontId="1" fillId="0" borderId="26" xfId="0" applyNumberFormat="1" applyFont="1" applyBorder="1" applyAlignment="1">
      <alignment horizontal="left" vertical="center" wrapText="1"/>
    </xf>
    <xf numFmtId="1" fontId="4" fillId="22" borderId="24" xfId="2" applyNumberFormat="1" applyFont="1" applyFill="1" applyBorder="1" applyAlignment="1">
      <alignment horizontal="center" vertical="center" wrapText="1"/>
    </xf>
    <xf numFmtId="164" fontId="18" fillId="0" borderId="17" xfId="2" applyNumberFormat="1" applyFont="1" applyFill="1" applyBorder="1" applyAlignment="1">
      <alignment horizontal="left" vertical="center" wrapText="1"/>
    </xf>
    <xf numFmtId="164" fontId="18" fillId="0" borderId="2" xfId="2" applyNumberFormat="1" applyFont="1" applyFill="1" applyBorder="1" applyAlignment="1">
      <alignment horizontal="left" vertical="center" wrapText="1"/>
    </xf>
    <xf numFmtId="164" fontId="18" fillId="0" borderId="21" xfId="2" applyNumberFormat="1" applyFont="1" applyFill="1" applyBorder="1" applyAlignment="1">
      <alignment horizontal="left" vertical="center" wrapText="1"/>
    </xf>
    <xf numFmtId="1" fontId="4" fillId="22" borderId="17" xfId="2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164" fontId="1" fillId="0" borderId="17" xfId="0" applyNumberFormat="1" applyFont="1" applyBorder="1" applyAlignment="1">
      <alignment horizontal="left" vertical="center" wrapText="1"/>
    </xf>
    <xf numFmtId="2" fontId="0" fillId="0" borderId="20" xfId="0" applyNumberForma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2" fontId="0" fillId="0" borderId="8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164" fontId="19" fillId="0" borderId="17" xfId="2" applyNumberFormat="1" applyFont="1" applyFill="1" applyBorder="1" applyAlignment="1">
      <alignment horizontal="center" vertical="center" wrapText="1"/>
    </xf>
    <xf numFmtId="164" fontId="19" fillId="0" borderId="2" xfId="2" applyNumberFormat="1" applyFont="1" applyFill="1" applyBorder="1" applyAlignment="1">
      <alignment horizontal="center" vertical="center" wrapText="1"/>
    </xf>
    <xf numFmtId="164" fontId="19" fillId="0" borderId="21" xfId="2" applyNumberFormat="1" applyFont="1" applyFill="1" applyBorder="1" applyAlignment="1">
      <alignment horizontal="center" vertical="center" wrapText="1"/>
    </xf>
    <xf numFmtId="164" fontId="0" fillId="0" borderId="10" xfId="2" applyNumberFormat="1" applyFont="1" applyFill="1" applyBorder="1" applyAlignment="1">
      <alignment horizontal="center" vertical="center" wrapText="1"/>
    </xf>
    <xf numFmtId="9" fontId="4" fillId="0" borderId="59" xfId="2" applyFont="1" applyFill="1" applyBorder="1" applyAlignment="1">
      <alignment horizontal="center" vertical="center" wrapText="1"/>
    </xf>
    <xf numFmtId="9" fontId="4" fillId="0" borderId="60" xfId="2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4" fillId="0" borderId="2" xfId="2" applyNumberFormat="1" applyFont="1" applyFill="1" applyBorder="1" applyAlignment="1">
      <alignment horizontal="center" vertical="center" wrapText="1"/>
    </xf>
    <xf numFmtId="2" fontId="4" fillId="0" borderId="21" xfId="2" applyNumberFormat="1" applyFont="1" applyFill="1" applyBorder="1" applyAlignment="1">
      <alignment horizontal="center" vertical="center" wrapText="1"/>
    </xf>
    <xf numFmtId="0" fontId="2" fillId="23" borderId="1" xfId="2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164" fontId="4" fillId="0" borderId="42" xfId="2" applyNumberFormat="1" applyFont="1" applyFill="1" applyBorder="1" applyAlignment="1">
      <alignment horizontal="center" vertical="center" wrapText="1"/>
    </xf>
    <xf numFmtId="164" fontId="4" fillId="0" borderId="43" xfId="2" applyNumberFormat="1" applyFont="1" applyFill="1" applyBorder="1" applyAlignment="1">
      <alignment horizontal="center" vertical="center" wrapText="1"/>
    </xf>
    <xf numFmtId="164" fontId="4" fillId="0" borderId="44" xfId="2" applyNumberFormat="1" applyFont="1" applyFill="1" applyBorder="1" applyAlignment="1">
      <alignment horizontal="center" vertical="center" wrapText="1"/>
    </xf>
    <xf numFmtId="164" fontId="8" fillId="0" borderId="42" xfId="2" applyNumberFormat="1" applyFont="1" applyFill="1" applyBorder="1" applyAlignment="1">
      <alignment horizontal="center" vertical="center" wrapText="1"/>
    </xf>
    <xf numFmtId="164" fontId="8" fillId="0" borderId="43" xfId="2" applyNumberFormat="1" applyFont="1" applyFill="1" applyBorder="1" applyAlignment="1">
      <alignment horizontal="center" vertical="center" wrapText="1"/>
    </xf>
    <xf numFmtId="164" fontId="8" fillId="0" borderId="44" xfId="2" applyNumberFormat="1" applyFont="1" applyFill="1" applyBorder="1" applyAlignment="1">
      <alignment horizontal="center" vertical="center" wrapText="1"/>
    </xf>
    <xf numFmtId="164" fontId="10" fillId="0" borderId="42" xfId="2" applyNumberFormat="1" applyFont="1" applyFill="1" applyBorder="1" applyAlignment="1">
      <alignment horizontal="center" vertical="center" wrapText="1"/>
    </xf>
    <xf numFmtId="164" fontId="10" fillId="0" borderId="43" xfId="2" applyNumberFormat="1" applyFont="1" applyFill="1" applyBorder="1" applyAlignment="1">
      <alignment horizontal="center" vertical="center" wrapText="1"/>
    </xf>
    <xf numFmtId="164" fontId="10" fillId="0" borderId="44" xfId="2" applyNumberFormat="1" applyFont="1" applyFill="1" applyBorder="1" applyAlignment="1">
      <alignment horizontal="center" vertical="center" wrapText="1"/>
    </xf>
    <xf numFmtId="164" fontId="4" fillId="0" borderId="49" xfId="2" applyNumberFormat="1" applyFont="1" applyFill="1" applyBorder="1" applyAlignment="1">
      <alignment horizontal="center" vertical="center" wrapText="1"/>
    </xf>
    <xf numFmtId="164" fontId="4" fillId="0" borderId="50" xfId="2" applyNumberFormat="1" applyFont="1" applyFill="1" applyBorder="1" applyAlignment="1">
      <alignment horizontal="center" vertical="center" wrapText="1"/>
    </xf>
    <xf numFmtId="164" fontId="4" fillId="0" borderId="51" xfId="2" applyNumberFormat="1" applyFont="1" applyFill="1" applyBorder="1" applyAlignment="1">
      <alignment horizontal="center" vertical="center" wrapText="1"/>
    </xf>
    <xf numFmtId="2" fontId="18" fillId="0" borderId="33" xfId="0" applyNumberFormat="1" applyFont="1" applyBorder="1" applyAlignment="1">
      <alignment horizontal="center" vertical="center"/>
    </xf>
    <xf numFmtId="2" fontId="18" fillId="0" borderId="36" xfId="0" applyNumberFormat="1" applyFont="1" applyBorder="1" applyAlignment="1">
      <alignment horizontal="center" vertical="center"/>
    </xf>
    <xf numFmtId="2" fontId="18" fillId="0" borderId="34" xfId="0" applyNumberFormat="1" applyFont="1" applyBorder="1" applyAlignment="1">
      <alignment horizontal="center" vertical="center"/>
    </xf>
    <xf numFmtId="2" fontId="18" fillId="0" borderId="37" xfId="0" applyNumberFormat="1" applyFont="1" applyBorder="1" applyAlignment="1">
      <alignment horizontal="center" vertical="center"/>
    </xf>
    <xf numFmtId="164" fontId="8" fillId="0" borderId="45" xfId="2" applyNumberFormat="1" applyFont="1" applyFill="1" applyBorder="1" applyAlignment="1">
      <alignment horizontal="center" vertical="center" wrapText="1"/>
    </xf>
    <xf numFmtId="164" fontId="8" fillId="0" borderId="46" xfId="2" applyNumberFormat="1" applyFont="1" applyFill="1" applyBorder="1" applyAlignment="1">
      <alignment horizontal="center" vertical="center" wrapText="1"/>
    </xf>
    <xf numFmtId="164" fontId="8" fillId="0" borderId="47" xfId="2" applyNumberFormat="1" applyFont="1" applyFill="1" applyBorder="1" applyAlignment="1">
      <alignment horizontal="center" vertical="center" wrapText="1"/>
    </xf>
    <xf numFmtId="2" fontId="18" fillId="0" borderId="38" xfId="0" applyNumberFormat="1" applyFont="1" applyBorder="1" applyAlignment="1">
      <alignment horizontal="center" vertical="center"/>
    </xf>
    <xf numFmtId="164" fontId="8" fillId="0" borderId="48" xfId="2" applyNumberFormat="1" applyFont="1" applyFill="1" applyBorder="1" applyAlignment="1">
      <alignment horizontal="center" vertical="center" wrapText="1"/>
    </xf>
    <xf numFmtId="2" fontId="18" fillId="0" borderId="35" xfId="0" applyNumberFormat="1" applyFont="1" applyBorder="1" applyAlignment="1">
      <alignment horizontal="center" vertical="center"/>
    </xf>
    <xf numFmtId="2" fontId="18" fillId="0" borderId="39" xfId="0" applyNumberFormat="1" applyFont="1" applyBorder="1" applyAlignment="1">
      <alignment horizontal="center" vertical="center"/>
    </xf>
    <xf numFmtId="2" fontId="18" fillId="0" borderId="40" xfId="0" applyNumberFormat="1" applyFont="1" applyBorder="1" applyAlignment="1">
      <alignment horizontal="center" vertical="center"/>
    </xf>
    <xf numFmtId="2" fontId="18" fillId="0" borderId="41" xfId="0" applyNumberFormat="1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0" fillId="13" borderId="81" xfId="0" applyFill="1" applyBorder="1" applyAlignment="1">
      <alignment horizontal="left" vertical="top" wrapText="1"/>
    </xf>
    <xf numFmtId="0" fontId="0" fillId="13" borderId="85" xfId="0" applyFill="1" applyBorder="1" applyAlignment="1">
      <alignment horizontal="left" vertical="top" wrapText="1"/>
    </xf>
    <xf numFmtId="0" fontId="0" fillId="13" borderId="86" xfId="0" applyFill="1" applyBorder="1" applyAlignment="1">
      <alignment horizontal="left" vertical="top" wrapText="1"/>
    </xf>
    <xf numFmtId="0" fontId="0" fillId="13" borderId="82" xfId="0" applyFill="1" applyBorder="1" applyAlignment="1">
      <alignment horizontal="left" vertical="top" wrapText="1"/>
    </xf>
    <xf numFmtId="0" fontId="0" fillId="13" borderId="0" xfId="0" applyFill="1" applyAlignment="1">
      <alignment horizontal="left" vertical="top" wrapText="1"/>
    </xf>
    <xf numFmtId="0" fontId="0" fillId="13" borderId="87" xfId="0" applyFill="1" applyBorder="1" applyAlignment="1">
      <alignment horizontal="left" vertical="top" wrapText="1"/>
    </xf>
    <xf numFmtId="0" fontId="0" fillId="13" borderId="83" xfId="0" applyFill="1" applyBorder="1" applyAlignment="1">
      <alignment horizontal="left" vertical="top" wrapText="1"/>
    </xf>
    <xf numFmtId="0" fontId="0" fillId="13" borderId="88" xfId="0" applyFill="1" applyBorder="1" applyAlignment="1">
      <alignment horizontal="left" vertical="top" wrapText="1"/>
    </xf>
    <xf numFmtId="0" fontId="0" fillId="13" borderId="89" xfId="0" applyFill="1" applyBorder="1" applyAlignment="1">
      <alignment horizontal="left" vertical="top" wrapText="1"/>
    </xf>
    <xf numFmtId="0" fontId="24" fillId="14" borderId="81" xfId="0" applyFont="1" applyFill="1" applyBorder="1" applyAlignment="1">
      <alignment horizontal="center" vertical="center" textRotation="90" wrapText="1"/>
    </xf>
    <xf numFmtId="0" fontId="24" fillId="14" borderId="82" xfId="0" applyFont="1" applyFill="1" applyBorder="1" applyAlignment="1">
      <alignment horizontal="center" vertical="center" textRotation="90" wrapText="1"/>
    </xf>
    <xf numFmtId="0" fontId="24" fillId="14" borderId="83" xfId="0" applyFont="1" applyFill="1" applyBorder="1" applyAlignment="1">
      <alignment horizontal="center" vertical="center" textRotation="90" wrapText="1"/>
    </xf>
    <xf numFmtId="0" fontId="26" fillId="17" borderId="64" xfId="0" applyFont="1" applyFill="1" applyBorder="1" applyAlignment="1">
      <alignment horizontal="center" vertical="center" textRotation="90" wrapText="1"/>
    </xf>
    <xf numFmtId="0" fontId="26" fillId="17" borderId="66" xfId="0" applyFont="1" applyFill="1" applyBorder="1" applyAlignment="1">
      <alignment horizontal="center" vertical="center" textRotation="90" wrapText="1"/>
    </xf>
    <xf numFmtId="0" fontId="26" fillId="17" borderId="65" xfId="0" applyFont="1" applyFill="1" applyBorder="1" applyAlignment="1">
      <alignment horizontal="center" vertical="center" textRotation="90" wrapText="1"/>
    </xf>
    <xf numFmtId="0" fontId="24" fillId="14" borderId="62" xfId="0" applyFont="1" applyFill="1" applyBorder="1" applyAlignment="1">
      <alignment horizontal="center" vertical="center" textRotation="90" wrapText="1"/>
    </xf>
    <xf numFmtId="0" fontId="24" fillId="14" borderId="63" xfId="0" applyFont="1" applyFill="1" applyBorder="1" applyAlignment="1">
      <alignment horizontal="center" vertical="center" textRotation="90" wrapText="1"/>
    </xf>
    <xf numFmtId="0" fontId="26" fillId="19" borderId="9" xfId="0" applyFont="1" applyFill="1" applyBorder="1" applyAlignment="1">
      <alignment horizontal="center" vertical="center" textRotation="90" wrapText="1"/>
    </xf>
    <xf numFmtId="0" fontId="26" fillId="16" borderId="64" xfId="0" applyFont="1" applyFill="1" applyBorder="1" applyAlignment="1">
      <alignment horizontal="center" vertical="center" textRotation="90" wrapText="1"/>
    </xf>
    <xf numFmtId="0" fontId="26" fillId="16" borderId="66" xfId="0" applyFont="1" applyFill="1" applyBorder="1" applyAlignment="1">
      <alignment horizontal="center" vertical="center" textRotation="90" wrapText="1"/>
    </xf>
    <xf numFmtId="0" fontId="26" fillId="16" borderId="65" xfId="0" applyFont="1" applyFill="1" applyBorder="1" applyAlignment="1">
      <alignment horizontal="center" vertical="center" textRotation="90" wrapText="1"/>
    </xf>
    <xf numFmtId="0" fontId="26" fillId="18" borderId="64" xfId="0" applyFont="1" applyFill="1" applyBorder="1" applyAlignment="1">
      <alignment horizontal="center" vertical="center" textRotation="90" wrapText="1"/>
    </xf>
    <xf numFmtId="0" fontId="26" fillId="18" borderId="66" xfId="0" applyFont="1" applyFill="1" applyBorder="1" applyAlignment="1">
      <alignment horizontal="center" vertical="center" textRotation="90" wrapText="1"/>
    </xf>
    <xf numFmtId="0" fontId="26" fillId="18" borderId="65" xfId="0" applyFont="1" applyFill="1" applyBorder="1" applyAlignment="1">
      <alignment horizontal="center" vertical="center" textRotation="90" wrapText="1"/>
    </xf>
    <xf numFmtId="0" fontId="7" fillId="4" borderId="80" xfId="0" applyFont="1" applyFill="1" applyBorder="1" applyAlignment="1">
      <alignment horizontal="center" vertical="center" wrapText="1"/>
    </xf>
    <xf numFmtId="44" fontId="14" fillId="5" borderId="72" xfId="1" applyFont="1" applyFill="1" applyBorder="1" applyAlignment="1">
      <alignment horizontal="center" vertical="center"/>
    </xf>
    <xf numFmtId="44" fontId="14" fillId="5" borderId="79" xfId="1" applyFont="1" applyFill="1" applyBorder="1" applyAlignment="1">
      <alignment horizontal="center" vertical="center"/>
    </xf>
    <xf numFmtId="44" fontId="14" fillId="5" borderId="73" xfId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44" fontId="14" fillId="5" borderId="9" xfId="1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center"/>
    </xf>
    <xf numFmtId="0" fontId="14" fillId="10" borderId="9" xfId="0" applyFont="1" applyFill="1" applyBorder="1" applyAlignment="1">
      <alignment horizontal="center"/>
    </xf>
    <xf numFmtId="0" fontId="14" fillId="8" borderId="72" xfId="0" applyFont="1" applyFill="1" applyBorder="1" applyAlignment="1">
      <alignment horizontal="center"/>
    </xf>
    <xf numFmtId="0" fontId="14" fillId="8" borderId="79" xfId="0" applyFont="1" applyFill="1" applyBorder="1" applyAlignment="1">
      <alignment horizontal="center"/>
    </xf>
    <xf numFmtId="0" fontId="14" fillId="8" borderId="73" xfId="0" applyFont="1" applyFill="1" applyBorder="1" applyAlignment="1">
      <alignment horizontal="center"/>
    </xf>
    <xf numFmtId="0" fontId="14" fillId="10" borderId="72" xfId="0" applyFont="1" applyFill="1" applyBorder="1" applyAlignment="1">
      <alignment horizontal="center"/>
    </xf>
    <xf numFmtId="0" fontId="14" fillId="10" borderId="79" xfId="0" applyFont="1" applyFill="1" applyBorder="1" applyAlignment="1">
      <alignment horizontal="center"/>
    </xf>
    <xf numFmtId="0" fontId="14" fillId="10" borderId="73" xfId="0" applyFont="1" applyFill="1" applyBorder="1" applyAlignment="1">
      <alignment horizontal="center"/>
    </xf>
    <xf numFmtId="0" fontId="14" fillId="10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4" fillId="8" borderId="0" xfId="0" applyFont="1" applyFill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20">
    <dxf>
      <fill>
        <patternFill>
          <bgColor rgb="FFFF6D70"/>
        </patternFill>
      </fill>
    </dxf>
    <dxf>
      <fill>
        <patternFill>
          <bgColor rgb="FFFFC5C6"/>
        </patternFill>
      </fill>
    </dxf>
    <dxf>
      <fill>
        <patternFill>
          <bgColor rgb="FFFFD699"/>
        </patternFill>
      </fill>
    </dxf>
    <dxf>
      <fill>
        <patternFill>
          <bgColor rgb="FFB2D8BE"/>
        </patternFill>
      </fill>
    </dxf>
    <dxf>
      <fill>
        <patternFill>
          <bgColor rgb="FF366B48"/>
        </patternFill>
      </fill>
    </dxf>
    <dxf>
      <fill>
        <patternFill>
          <bgColor rgb="FFFF6D70"/>
        </patternFill>
      </fill>
    </dxf>
    <dxf>
      <fill>
        <patternFill>
          <bgColor rgb="FFFFC5C6"/>
        </patternFill>
      </fill>
    </dxf>
    <dxf>
      <fill>
        <patternFill>
          <bgColor rgb="FFFFD699"/>
        </patternFill>
      </fill>
    </dxf>
    <dxf>
      <fill>
        <patternFill>
          <bgColor rgb="FFB2D8BE"/>
        </patternFill>
      </fill>
    </dxf>
    <dxf>
      <fill>
        <patternFill>
          <bgColor rgb="FF366B48"/>
        </patternFill>
      </fill>
    </dxf>
    <dxf>
      <fill>
        <patternFill>
          <bgColor rgb="FFFF6D70"/>
        </patternFill>
      </fill>
    </dxf>
    <dxf>
      <fill>
        <patternFill>
          <bgColor rgb="FFFFC5C6"/>
        </patternFill>
      </fill>
    </dxf>
    <dxf>
      <fill>
        <patternFill>
          <bgColor rgb="FFFFD699"/>
        </patternFill>
      </fill>
    </dxf>
    <dxf>
      <fill>
        <patternFill>
          <bgColor rgb="FFB2D8BE"/>
        </patternFill>
      </fill>
    </dxf>
    <dxf>
      <fill>
        <patternFill>
          <bgColor rgb="FF366B48"/>
        </patternFill>
      </fill>
    </dxf>
    <dxf>
      <fill>
        <patternFill>
          <bgColor theme="1" tint="0.749961851863155"/>
        </patternFill>
      </fill>
    </dxf>
    <dxf>
      <fill>
        <patternFill>
          <bgColor theme="6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0049B4"/>
      <color rgb="FFCDD937"/>
      <color rgb="FFF6F8D8"/>
      <color rgb="FF0054D0"/>
      <color rgb="FF0066FF"/>
      <color rgb="FFFFC5C6"/>
      <color rgb="FFFF6D70"/>
      <color rgb="FFFF7C80"/>
      <color rgb="FFFFE471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u-ES" sz="1500" b="1"/>
              <a:t>ARRISKU TRANTSIZIONALAK</a:t>
            </a:r>
          </a:p>
        </c:rich>
      </c:tx>
      <c:layout>
        <c:manualLayout>
          <c:xMode val="edge"/>
          <c:yMode val="edge"/>
          <c:x val="0.31741407508690517"/>
          <c:y val="3.21614184977175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81709850520626"/>
          <c:y val="0.11154205722556054"/>
          <c:w val="0.82251626311624537"/>
          <c:h val="0.75492232077230259"/>
        </c:manualLayout>
      </c:layout>
      <c:scatterChart>
        <c:scatterStyle val="lineMarker"/>
        <c:varyColors val="0"/>
        <c:ser>
          <c:idx val="0"/>
          <c:order val="0"/>
          <c:tx>
            <c:strRef>
              <c:f>Emaitzak!$D$16:$D$35</c:f>
              <c:strCache>
                <c:ptCount val="20"/>
                <c:pt idx="0">
                  <c:v>TR-1a</c:v>
                </c:pt>
                <c:pt idx="1">
                  <c:v>TR-1b</c:v>
                </c:pt>
                <c:pt idx="2">
                  <c:v>TR-1c</c:v>
                </c:pt>
                <c:pt idx="3">
                  <c:v>TR-2</c:v>
                </c:pt>
                <c:pt idx="4">
                  <c:v>TR-3</c:v>
                </c:pt>
                <c:pt idx="5">
                  <c:v>TR-4</c:v>
                </c:pt>
                <c:pt idx="6">
                  <c:v>TR-5</c:v>
                </c:pt>
                <c:pt idx="7">
                  <c:v>TR-6</c:v>
                </c:pt>
                <c:pt idx="8">
                  <c:v>TR-7</c:v>
                </c:pt>
                <c:pt idx="9">
                  <c:v>TR-8a</c:v>
                </c:pt>
                <c:pt idx="10">
                  <c:v>TR-8b</c:v>
                </c:pt>
                <c:pt idx="11">
                  <c:v>TR-9</c:v>
                </c:pt>
                <c:pt idx="12">
                  <c:v>TR-10</c:v>
                </c:pt>
                <c:pt idx="13">
                  <c:v>TR-11a</c:v>
                </c:pt>
                <c:pt idx="14">
                  <c:v>TR-11b</c:v>
                </c:pt>
                <c:pt idx="15">
                  <c:v>TR-12</c:v>
                </c:pt>
                <c:pt idx="16">
                  <c:v>TR-13</c:v>
                </c:pt>
                <c:pt idx="17">
                  <c:v>TR-14</c:v>
                </c:pt>
                <c:pt idx="18">
                  <c:v>TR-15</c:v>
                </c:pt>
                <c:pt idx="19">
                  <c:v>TR-16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476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BCE740A-1C3E-4D22-A753-57AD330F7501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3D5-45EB-BCDA-2416ED7ECB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BC25B26-F16E-4E8A-AA4A-D6AA8AA5792D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3D5-45EB-BCDA-2416ED7ECB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823FF0E-9039-4409-BCFC-6AFBE71EA738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3D5-45EB-BCDA-2416ED7ECB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7ED77FB-0DC0-4112-A7C4-F51974FC18E5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3D5-45EB-BCDA-2416ED7ECB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B0E3F8A-F5A1-405B-9FF5-CD6800C18F46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3D5-45EB-BCDA-2416ED7ECB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D610369-75B2-42B3-845C-8E5524998575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3D5-45EB-BCDA-2416ED7ECB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5B9D06B-CA2D-4E9B-A9F2-DB68E50FF076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3D5-45EB-BCDA-2416ED7ECB7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31784A3-7B5F-4716-AD11-D3581D9BDB29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3D5-45EB-BCDA-2416ED7ECB7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DB2D723-40FF-4EA9-A92A-45C402100D2B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3D5-45EB-BCDA-2416ED7ECB7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923D297-51F1-4E43-ABAE-F149E42318F6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3D5-45EB-BCDA-2416ED7ECB7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2DFD7C7-472B-4DB7-A80D-56B2E882F804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3D5-45EB-BCDA-2416ED7ECB7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12A419C-48FF-4945-BC78-14C33D925F87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3D5-45EB-BCDA-2416ED7ECB7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C976A7F-89CB-420C-9433-D02EAE6EE552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3D5-45EB-BCDA-2416ED7ECB7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86B2372-58E6-4630-BEAB-1642A89560F8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3D5-45EB-BCDA-2416ED7ECB7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CE96DE7-5403-40AB-B54E-A2CE01F819BD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3D5-45EB-BCDA-2416ED7ECB7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54D8D78-571B-458C-8622-34370D1E101B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3D5-45EB-BCDA-2416ED7ECB7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F02F96F-78D5-4707-89B6-A4F01F29D8D1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3D5-45EB-BCDA-2416ED7ECB7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56AF1C2-773E-4C22-AED1-BB0C7F279346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3D5-45EB-BCDA-2416ED7ECB7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4617536-3DF8-4F91-B608-D5D94D499533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3D5-45EB-BCDA-2416ED7ECB7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5A6A5455-7951-4864-A87B-48E8D1F99284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3D5-45EB-BCDA-2416ED7ECB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Emaitzak!$F$16:$F$35</c:f>
              <c:numCache>
                <c:formatCode>0.00</c:formatCode>
                <c:ptCount val="20"/>
                <c:pt idx="0">
                  <c:v>0.19999999999999998</c:v>
                </c:pt>
                <c:pt idx="1">
                  <c:v>0.19999999999999998</c:v>
                </c:pt>
                <c:pt idx="2">
                  <c:v>0.19999999999999998</c:v>
                </c:pt>
                <c:pt idx="3">
                  <c:v>0.19999999999999998</c:v>
                </c:pt>
                <c:pt idx="4">
                  <c:v>0.19999999999999998</c:v>
                </c:pt>
                <c:pt idx="5">
                  <c:v>0.19999999999999998</c:v>
                </c:pt>
                <c:pt idx="6">
                  <c:v>0.19999999999999998</c:v>
                </c:pt>
                <c:pt idx="7">
                  <c:v>0.19999999999999998</c:v>
                </c:pt>
                <c:pt idx="8">
                  <c:v>0.19999999999999998</c:v>
                </c:pt>
                <c:pt idx="9">
                  <c:v>0.19999999999999998</c:v>
                </c:pt>
                <c:pt idx="10">
                  <c:v>0.19999999999999998</c:v>
                </c:pt>
                <c:pt idx="11">
                  <c:v>0.19999999999999998</c:v>
                </c:pt>
                <c:pt idx="12">
                  <c:v>0.19999999999999998</c:v>
                </c:pt>
                <c:pt idx="13">
                  <c:v>0.19999999999999998</c:v>
                </c:pt>
                <c:pt idx="14">
                  <c:v>0.19999999999999998</c:v>
                </c:pt>
                <c:pt idx="15">
                  <c:v>0.19999999999999998</c:v>
                </c:pt>
                <c:pt idx="16">
                  <c:v>0.19999999999999998</c:v>
                </c:pt>
                <c:pt idx="17">
                  <c:v>0.19999999999999998</c:v>
                </c:pt>
                <c:pt idx="18">
                  <c:v>0.19999999999999998</c:v>
                </c:pt>
                <c:pt idx="19">
                  <c:v>0.19999999999999998</c:v>
                </c:pt>
              </c:numCache>
            </c:numRef>
          </c:xVal>
          <c:yVal>
            <c:numRef>
              <c:f>Emaitzak!$G$16:$G$35</c:f>
              <c:numCache>
                <c:formatCode>0.00</c:formatCode>
                <c:ptCount val="20"/>
                <c:pt idx="0">
                  <c:v>0.19999999999999998</c:v>
                </c:pt>
                <c:pt idx="1">
                  <c:v>0.19999999999999998</c:v>
                </c:pt>
                <c:pt idx="2">
                  <c:v>0.19999999999999998</c:v>
                </c:pt>
                <c:pt idx="3">
                  <c:v>0.19999999999999998</c:v>
                </c:pt>
                <c:pt idx="4">
                  <c:v>0.15000000000000002</c:v>
                </c:pt>
                <c:pt idx="5">
                  <c:v>0.19999999999999998</c:v>
                </c:pt>
                <c:pt idx="6">
                  <c:v>0.19999999999999998</c:v>
                </c:pt>
                <c:pt idx="7">
                  <c:v>0.19999999999999998</c:v>
                </c:pt>
                <c:pt idx="8">
                  <c:v>0.19999999999999998</c:v>
                </c:pt>
                <c:pt idx="9">
                  <c:v>0.19999999999999998</c:v>
                </c:pt>
                <c:pt idx="10">
                  <c:v>0.19999999999999998</c:v>
                </c:pt>
                <c:pt idx="11">
                  <c:v>0.19999999999999998</c:v>
                </c:pt>
                <c:pt idx="12">
                  <c:v>0.19999999999999998</c:v>
                </c:pt>
                <c:pt idx="13">
                  <c:v>0.19999999999999998</c:v>
                </c:pt>
                <c:pt idx="14">
                  <c:v>0.19999999999999998</c:v>
                </c:pt>
                <c:pt idx="15">
                  <c:v>0.19999999999999998</c:v>
                </c:pt>
                <c:pt idx="16">
                  <c:v>0.19999999999999998</c:v>
                </c:pt>
                <c:pt idx="17">
                  <c:v>0.19999999999999998</c:v>
                </c:pt>
                <c:pt idx="18">
                  <c:v>0.19999999999999998</c:v>
                </c:pt>
                <c:pt idx="19">
                  <c:v>0.19999999999999998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Emaitzak!$D$16:$D$35</c15:f>
                <c15:dlblRangeCache>
                  <c:ptCount val="20"/>
                  <c:pt idx="0">
                    <c:v>TR-1a</c:v>
                  </c:pt>
                  <c:pt idx="1">
                    <c:v>TR-1b</c:v>
                  </c:pt>
                  <c:pt idx="2">
                    <c:v>TR-1c</c:v>
                  </c:pt>
                  <c:pt idx="3">
                    <c:v>TR-2</c:v>
                  </c:pt>
                  <c:pt idx="4">
                    <c:v>TR-3</c:v>
                  </c:pt>
                  <c:pt idx="5">
                    <c:v>TR-4</c:v>
                  </c:pt>
                  <c:pt idx="6">
                    <c:v>TR-5</c:v>
                  </c:pt>
                  <c:pt idx="7">
                    <c:v>TR-6</c:v>
                  </c:pt>
                  <c:pt idx="8">
                    <c:v>TR-7</c:v>
                  </c:pt>
                  <c:pt idx="9">
                    <c:v>TR-8a</c:v>
                  </c:pt>
                  <c:pt idx="10">
                    <c:v>TR-8b</c:v>
                  </c:pt>
                  <c:pt idx="11">
                    <c:v>TR-9</c:v>
                  </c:pt>
                  <c:pt idx="12">
                    <c:v>TR-10</c:v>
                  </c:pt>
                  <c:pt idx="13">
                    <c:v>TR-11a</c:v>
                  </c:pt>
                  <c:pt idx="14">
                    <c:v>TR-11b</c:v>
                  </c:pt>
                  <c:pt idx="15">
                    <c:v>TR-12</c:v>
                  </c:pt>
                  <c:pt idx="16">
                    <c:v>TR-13</c:v>
                  </c:pt>
                  <c:pt idx="17">
                    <c:v>TR-14</c:v>
                  </c:pt>
                  <c:pt idx="18">
                    <c:v>TR-15</c:v>
                  </c:pt>
                  <c:pt idx="19">
                    <c:v>TR-16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73D5-45EB-BCDA-2416ED7ECB7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43784927"/>
        <c:axId val="543791999"/>
      </c:scatterChart>
      <c:valAx>
        <c:axId val="543784927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u-ES" sz="1100"/>
                  <a:t>Gertatzeko probabilitatea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3791999"/>
        <c:crosses val="autoZero"/>
        <c:crossBetween val="midCat"/>
        <c:majorUnit val="1"/>
        <c:minorUnit val="0.5"/>
      </c:valAx>
      <c:valAx>
        <c:axId val="543791999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u-ES" sz="1500"/>
                  <a:t>Larritasuna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3784927"/>
        <c:crosses val="autoZero"/>
        <c:crossBetween val="midCat"/>
        <c:majorUnit val="1"/>
      </c:valAx>
      <c:spPr>
        <a:blipFill dpi="0" rotWithShape="1">
          <a:blip xmlns:r="http://schemas.openxmlformats.org/officeDocument/2006/relationships" r:embed="rId3"/>
          <a:srcRect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u-ES" sz="1500" b="1"/>
              <a:t>ARRISKU TRANTSIZIONALAK (batezbestekoa)</a:t>
            </a:r>
          </a:p>
        </c:rich>
      </c:tx>
      <c:layout>
        <c:manualLayout>
          <c:xMode val="edge"/>
          <c:yMode val="edge"/>
          <c:x val="0.31741407508690517"/>
          <c:y val="3.21614184977175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81709850520626"/>
          <c:y val="0.11154205722556054"/>
          <c:w val="0.82251626311624537"/>
          <c:h val="0.75492232077230259"/>
        </c:manualLayout>
      </c:layout>
      <c:scatterChart>
        <c:scatterStyle val="lineMarker"/>
        <c:varyColors val="0"/>
        <c:ser>
          <c:idx val="0"/>
          <c:order val="0"/>
          <c:tx>
            <c:strRef>
              <c:f>Emaitzak!$C$43:$C$46</c:f>
              <c:strCache>
                <c:ptCount val="4"/>
                <c:pt idx="0">
                  <c:v>Politikoak eta legalak</c:v>
                </c:pt>
                <c:pt idx="1">
                  <c:v>Teknologikoak</c:v>
                </c:pt>
                <c:pt idx="2">
                  <c:v>Merkatua</c:v>
                </c:pt>
                <c:pt idx="3">
                  <c:v>Izen onari lotutakoak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476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65C0FFD-B1FE-4120-9596-272E40B1B870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8E5-4F2D-A764-FE4D20DE568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2F970C3-56B6-46EE-BBF0-ED0EB5C2E2E3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8E5-4F2D-A764-FE4D20DE568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0111DA6-70AE-42C3-B48C-C1ABE84B0921}" type="CELLRANGE">
                      <a:rPr lang="es-ES"/>
                      <a:pPr/>
                      <a:t>[CELLRANGE]</a:t>
                    </a:fld>
                    <a:endParaRPr lang="es-E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8E5-4F2D-A764-FE4D20DE568E}"/>
                </c:ext>
              </c:extLst>
            </c:dLbl>
            <c:dLbl>
              <c:idx val="3"/>
              <c:layout>
                <c:manualLayout>
                  <c:x val="-0.12562805282129041"/>
                  <c:y val="-6.5646475207196742E-2"/>
                </c:manualLayout>
              </c:layout>
              <c:tx>
                <c:rich>
                  <a:bodyPr/>
                  <a:lstStyle/>
                  <a:p>
                    <a:fld id="{9D558952-71FB-44A0-8DA6-8298E3FA9D15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8E5-4F2D-A764-FE4D20DE56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Emaitzak!$D$43:$D$46</c:f>
              <c:numCache>
                <c:formatCode>0.00</c:formatCode>
                <c:ptCount val="4"/>
                <c:pt idx="0">
                  <c:v>0.19999999999999998</c:v>
                </c:pt>
                <c:pt idx="1">
                  <c:v>0.19999999999999998</c:v>
                </c:pt>
                <c:pt idx="2">
                  <c:v>0.19999999999999998</c:v>
                </c:pt>
                <c:pt idx="3">
                  <c:v>0.19999999999999998</c:v>
                </c:pt>
              </c:numCache>
            </c:numRef>
          </c:xVal>
          <c:yVal>
            <c:numRef>
              <c:f>Emaitzak!$E$43:$E$46</c:f>
              <c:numCache>
                <c:formatCode>0.00</c:formatCode>
                <c:ptCount val="4"/>
                <c:pt idx="0">
                  <c:v>0.19166666666666665</c:v>
                </c:pt>
                <c:pt idx="1">
                  <c:v>0.19999999999999998</c:v>
                </c:pt>
                <c:pt idx="2">
                  <c:v>0.19999999999999998</c:v>
                </c:pt>
                <c:pt idx="3">
                  <c:v>0.19999999999999998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Emaitzak!$C$43:$C$46</c15:f>
                <c15:dlblRangeCache>
                  <c:ptCount val="4"/>
                  <c:pt idx="0">
                    <c:v>Politikoak eta legalak</c:v>
                  </c:pt>
                  <c:pt idx="1">
                    <c:v>Teknologikoak</c:v>
                  </c:pt>
                  <c:pt idx="2">
                    <c:v>Merkatua</c:v>
                  </c:pt>
                  <c:pt idx="3">
                    <c:v>Izen onari lotutakoak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08E5-4F2D-A764-FE4D20DE568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43784927"/>
        <c:axId val="543791999"/>
      </c:scatterChart>
      <c:valAx>
        <c:axId val="543784927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u-ES" sz="1100"/>
                  <a:t>Gertatzeko probabilitatea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3791999"/>
        <c:crosses val="autoZero"/>
        <c:crossBetween val="midCat"/>
        <c:majorUnit val="1"/>
        <c:minorUnit val="0.5"/>
      </c:valAx>
      <c:valAx>
        <c:axId val="543791999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u-ES" sz="1500"/>
                  <a:t>Larritasuna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3784927"/>
        <c:crosses val="autoZero"/>
        <c:crossBetween val="midCat"/>
        <c:majorUnit val="1"/>
      </c:valAx>
      <c:spPr>
        <a:blipFill dpi="0" rotWithShape="1">
          <a:blip xmlns:r="http://schemas.openxmlformats.org/officeDocument/2006/relationships" r:embed="rId3"/>
          <a:srcRect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82550</xdr:colOff>
      <xdr:row>0</xdr:row>
      <xdr:rowOff>101600</xdr:rowOff>
    </xdr:from>
    <xdr:to>
      <xdr:col>4</xdr:col>
      <xdr:colOff>243393</xdr:colOff>
      <xdr:row>5</xdr:row>
      <xdr:rowOff>3175</xdr:rowOff>
    </xdr:to>
    <xdr:pic>
      <xdr:nvPicPr>
        <xdr:cNvPr id="6" name="Imagen 5" descr="Escenarios climáticos en Euskadi y series de datos">
          <a:extLst>
            <a:ext uri="{FF2B5EF4-FFF2-40B4-BE49-F238E27FC236}">
              <a16:creationId xmlns:a16="http://schemas.microsoft.com/office/drawing/2014/main" id="{5F8C50AE-EAD3-C84D-B17A-7E9A61D83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101600"/>
          <a:ext cx="2561143" cy="822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82550</xdr:colOff>
      <xdr:row>0</xdr:row>
      <xdr:rowOff>101600</xdr:rowOff>
    </xdr:from>
    <xdr:to>
      <xdr:col>2</xdr:col>
      <xdr:colOff>129093</xdr:colOff>
      <xdr:row>5</xdr:row>
      <xdr:rowOff>3175</xdr:rowOff>
    </xdr:to>
    <xdr:pic>
      <xdr:nvPicPr>
        <xdr:cNvPr id="2" name="Imagen 1" descr="Escenarios climáticos en Euskadi y series de datos">
          <a:extLst>
            <a:ext uri="{FF2B5EF4-FFF2-40B4-BE49-F238E27FC236}">
              <a16:creationId xmlns:a16="http://schemas.microsoft.com/office/drawing/2014/main" id="{17552340-6218-4C40-AD75-B3C355CD4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725" y="101600"/>
          <a:ext cx="2446843" cy="85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664029</xdr:colOff>
      <xdr:row>0</xdr:row>
      <xdr:rowOff>148589</xdr:rowOff>
    </xdr:from>
    <xdr:to>
      <xdr:col>41</xdr:col>
      <xdr:colOff>648607</xdr:colOff>
      <xdr:row>6</xdr:row>
      <xdr:rowOff>136442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7DF0836-5102-AC9D-5E48-AF8C2C6E8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84179" y="148589"/>
          <a:ext cx="2270578" cy="1188003"/>
        </a:xfrm>
        <a:prstGeom prst="rect">
          <a:avLst/>
        </a:prstGeom>
      </xdr:spPr>
    </xdr:pic>
    <xdr:clientData/>
  </xdr:twoCellAnchor>
  <xdr:twoCellAnchor editAs="oneCell">
    <xdr:from>
      <xdr:col>37</xdr:col>
      <xdr:colOff>876300</xdr:colOff>
      <xdr:row>0</xdr:row>
      <xdr:rowOff>19050</xdr:rowOff>
    </xdr:from>
    <xdr:to>
      <xdr:col>38</xdr:col>
      <xdr:colOff>424445</xdr:colOff>
      <xdr:row>7</xdr:row>
      <xdr:rowOff>10263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0BC6444-3319-C841-EB5D-7DAFE24BC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634150" y="19050"/>
          <a:ext cx="2710445" cy="1381863"/>
        </a:xfrm>
        <a:prstGeom prst="rect">
          <a:avLst/>
        </a:prstGeom>
      </xdr:spPr>
    </xdr:pic>
    <xdr:clientData/>
  </xdr:twoCellAnchor>
  <xdr:twoCellAnchor editAs="oneCell">
    <xdr:from>
      <xdr:col>1</xdr:col>
      <xdr:colOff>22412</xdr:colOff>
      <xdr:row>1</xdr:row>
      <xdr:rowOff>123265</xdr:rowOff>
    </xdr:from>
    <xdr:to>
      <xdr:col>3</xdr:col>
      <xdr:colOff>1053728</xdr:colOff>
      <xdr:row>6</xdr:row>
      <xdr:rowOff>1110</xdr:rowOff>
    </xdr:to>
    <xdr:pic>
      <xdr:nvPicPr>
        <xdr:cNvPr id="2" name="Imagen 1" descr="Escenarios climáticos en Euskadi y series de datos">
          <a:extLst>
            <a:ext uri="{FF2B5EF4-FFF2-40B4-BE49-F238E27FC236}">
              <a16:creationId xmlns:a16="http://schemas.microsoft.com/office/drawing/2014/main" id="{FADE8739-5002-411A-8F4B-F2F7B930E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147" y="313765"/>
          <a:ext cx="2446843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190501</xdr:colOff>
      <xdr:row>14</xdr:row>
      <xdr:rowOff>152400</xdr:rowOff>
    </xdr:from>
    <xdr:to>
      <xdr:col>15</xdr:col>
      <xdr:colOff>281940</xdr:colOff>
      <xdr:row>32</xdr:row>
      <xdr:rowOff>89310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6163A9-1133-411C-9374-740648BE19D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222250</xdr:colOff>
      <xdr:row>36</xdr:row>
      <xdr:rowOff>15875</xdr:rowOff>
    </xdr:from>
    <xdr:to>
      <xdr:col>15</xdr:col>
      <xdr:colOff>316229</xdr:colOff>
      <xdr:row>55</xdr:row>
      <xdr:rowOff>15875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482CB8-2428-471F-8674-AA32FC2F2F5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955116</xdr:colOff>
      <xdr:row>5</xdr:row>
      <xdr:rowOff>125495</xdr:rowOff>
    </xdr:to>
    <xdr:pic>
      <xdr:nvPicPr>
        <xdr:cNvPr id="5" name="Imagen 4" descr="Escenarios climáticos en Euskadi y series de datos">
          <a:extLst>
            <a:ext uri="{FF2B5EF4-FFF2-40B4-BE49-F238E27FC236}">
              <a16:creationId xmlns:a16="http://schemas.microsoft.com/office/drawing/2014/main" id="{62E2C22D-D972-4C9A-BB4B-40B7CB1B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479116" cy="887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193116</xdr:colOff>
      <xdr:row>5</xdr:row>
      <xdr:rowOff>125495</xdr:rowOff>
    </xdr:to>
    <xdr:pic>
      <xdr:nvPicPr>
        <xdr:cNvPr id="2" name="Imagen 1" descr="Escenarios climáticos en Euskadi y series de datos">
          <a:extLst>
            <a:ext uri="{FF2B5EF4-FFF2-40B4-BE49-F238E27FC236}">
              <a16:creationId xmlns:a16="http://schemas.microsoft.com/office/drawing/2014/main" id="{5AECD16D-38A3-4F18-83A7-B93C3AE9C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479116" cy="887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../personal/pablo_collazo_anthesisgroup_com/Documents/Archivos%20de%20chat%20de%20Microsoft%20Teams/Climate%20Risk%20&amp;%20Opportunity%20Screening%20v2.0_COPIA.xlsx" TargetMode="External"/><Relationship Id="rId2" Type="http://schemas.openxmlformats.org/officeDocument/2006/relationships/externalLinkPath" Target="https://anthesisllc-my.sharepoint.com/personal/pablo_collazo_anthesisgroup_com/Documents/Archivos%20de%20chat%20de%20Microsoft%20Teams/Climate%20Risk%20&amp;%20Opportunity%20Screening%20v2.0_COPIA.xlsx" TargetMode="External"/><Relationship Id="rId1" Type="http://schemas.openxmlformats.org/officeDocument/2006/relationships/externalLinkPath" Target="/personal/pablo_collazo_anthesisgroup_com/Documents/Archivos%20de%20chat%20de%20Microsoft%20Teams/Climate%20Risk%20&amp;%20Opportunity%20Screening%20v2.0_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ver"/>
      <sheetName val="2. CRO Screening"/>
      <sheetName val="3. Climate Intelligence Tool"/>
      <sheetName val="Lists"/>
      <sheetName val="2. CRO Screening unsorted"/>
    </sheetNames>
    <sheetDataSet>
      <sheetData sheetId="0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4045-18AE-4B7E-BE79-E8BA58847BED}">
  <dimension ref="B7:N48"/>
  <sheetViews>
    <sheetView tabSelected="1" zoomScale="70" zoomScaleNormal="70" workbookViewId="0">
      <selection activeCell="R29" sqref="R29"/>
    </sheetView>
  </sheetViews>
  <sheetFormatPr baseColWidth="10" defaultColWidth="11.42578125" defaultRowHeight="15"/>
  <cols>
    <col min="1" max="1" width="3.85546875" style="91" customWidth="1"/>
    <col min="2" max="16384" width="11.42578125" style="91"/>
  </cols>
  <sheetData>
    <row r="7" spans="2:13">
      <c r="B7" s="160" t="s">
        <v>0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</row>
    <row r="8" spans="2:13" ht="15.75" thickBot="1"/>
    <row r="9" spans="2:13" ht="15.75" thickBot="1">
      <c r="B9" s="187" t="s">
        <v>1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9"/>
    </row>
    <row r="10" spans="2:13" ht="15" customHeight="1">
      <c r="B10" s="309" t="s">
        <v>2</v>
      </c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1"/>
    </row>
    <row r="11" spans="2:13">
      <c r="B11" s="312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4"/>
    </row>
    <row r="12" spans="2:13">
      <c r="B12" s="312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4"/>
    </row>
    <row r="13" spans="2:13">
      <c r="B13" s="312"/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4"/>
    </row>
    <row r="14" spans="2:13">
      <c r="B14" s="312"/>
      <c r="C14" s="313"/>
      <c r="D14" s="313"/>
      <c r="E14" s="313"/>
      <c r="F14" s="313"/>
      <c r="G14" s="313"/>
      <c r="H14" s="313"/>
      <c r="I14" s="313"/>
      <c r="J14" s="313"/>
      <c r="K14" s="313"/>
      <c r="L14" s="313"/>
      <c r="M14" s="314"/>
    </row>
    <row r="15" spans="2:13">
      <c r="B15" s="312"/>
      <c r="C15" s="313"/>
      <c r="D15" s="313"/>
      <c r="E15" s="313"/>
      <c r="F15" s="313"/>
      <c r="G15" s="313"/>
      <c r="H15" s="313"/>
      <c r="I15" s="313"/>
      <c r="J15" s="313"/>
      <c r="K15" s="313"/>
      <c r="L15" s="313"/>
      <c r="M15" s="314"/>
    </row>
    <row r="16" spans="2:13">
      <c r="B16" s="312"/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4"/>
    </row>
    <row r="17" spans="2:14">
      <c r="B17" s="312"/>
      <c r="C17" s="313"/>
      <c r="D17" s="313"/>
      <c r="E17" s="313"/>
      <c r="F17" s="313"/>
      <c r="G17" s="313"/>
      <c r="H17" s="313"/>
      <c r="I17" s="313"/>
      <c r="J17" s="313"/>
      <c r="K17" s="313"/>
      <c r="L17" s="313"/>
      <c r="M17" s="314"/>
    </row>
    <row r="18" spans="2:14">
      <c r="B18" s="312"/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4"/>
    </row>
    <row r="19" spans="2:14">
      <c r="B19" s="312"/>
      <c r="C19" s="313"/>
      <c r="D19" s="313"/>
      <c r="E19" s="313"/>
      <c r="F19" s="313"/>
      <c r="G19" s="313"/>
      <c r="H19" s="313"/>
      <c r="I19" s="313"/>
      <c r="J19" s="313"/>
      <c r="K19" s="313"/>
      <c r="L19" s="313"/>
      <c r="M19" s="314"/>
    </row>
    <row r="20" spans="2:14">
      <c r="B20" s="312"/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4"/>
    </row>
    <row r="21" spans="2:14">
      <c r="B21" s="312"/>
      <c r="C21" s="313"/>
      <c r="D21" s="313"/>
      <c r="E21" s="313"/>
      <c r="F21" s="313"/>
      <c r="G21" s="313"/>
      <c r="H21" s="313"/>
      <c r="I21" s="313"/>
      <c r="J21" s="313"/>
      <c r="K21" s="313"/>
      <c r="L21" s="313"/>
      <c r="M21" s="314"/>
    </row>
    <row r="22" spans="2:14">
      <c r="B22" s="312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4"/>
    </row>
    <row r="23" spans="2:14">
      <c r="B23" s="312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4"/>
    </row>
    <row r="24" spans="2:14" ht="19.5" customHeight="1" thickBot="1">
      <c r="B24" s="315"/>
      <c r="C24" s="316"/>
      <c r="D24" s="316"/>
      <c r="E24" s="316"/>
      <c r="F24" s="316"/>
      <c r="G24" s="316"/>
      <c r="H24" s="316"/>
      <c r="I24" s="316"/>
      <c r="J24" s="316"/>
      <c r="K24" s="316"/>
      <c r="L24" s="316"/>
      <c r="M24" s="317"/>
    </row>
    <row r="25" spans="2:14" ht="15.75" thickBot="1">
      <c r="B25" s="93"/>
      <c r="C25" s="93"/>
      <c r="D25" s="93"/>
      <c r="E25" s="93"/>
      <c r="F25" s="93"/>
      <c r="G25" s="93"/>
      <c r="H25" s="93"/>
      <c r="I25" s="93"/>
      <c r="J25" s="93"/>
      <c r="K25" s="93"/>
      <c r="N25"/>
    </row>
    <row r="26" spans="2:14" ht="15.75" thickBot="1">
      <c r="B26" s="187" t="s">
        <v>3</v>
      </c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9"/>
    </row>
    <row r="27" spans="2:14" ht="15" customHeight="1">
      <c r="B27" s="309" t="s">
        <v>4</v>
      </c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11"/>
    </row>
    <row r="28" spans="2:14">
      <c r="B28" s="312"/>
      <c r="C28" s="313"/>
      <c r="D28" s="313"/>
      <c r="E28" s="313"/>
      <c r="F28" s="313"/>
      <c r="G28" s="313"/>
      <c r="H28" s="313"/>
      <c r="I28" s="313"/>
      <c r="J28" s="313"/>
      <c r="K28" s="313"/>
      <c r="L28" s="313"/>
      <c r="M28" s="314"/>
    </row>
    <row r="29" spans="2:14">
      <c r="B29" s="312"/>
      <c r="C29" s="313"/>
      <c r="D29" s="313"/>
      <c r="E29" s="313"/>
      <c r="F29" s="313"/>
      <c r="G29" s="313"/>
      <c r="H29" s="313"/>
      <c r="I29" s="313"/>
      <c r="J29" s="313"/>
      <c r="K29" s="313"/>
      <c r="L29" s="313"/>
      <c r="M29" s="314"/>
    </row>
    <row r="30" spans="2:14">
      <c r="B30" s="312"/>
      <c r="C30" s="313"/>
      <c r="D30" s="313"/>
      <c r="E30" s="313"/>
      <c r="F30" s="313"/>
      <c r="G30" s="313"/>
      <c r="H30" s="313"/>
      <c r="I30" s="313"/>
      <c r="J30" s="313"/>
      <c r="K30" s="313"/>
      <c r="L30" s="313"/>
      <c r="M30" s="314"/>
    </row>
    <row r="31" spans="2:14">
      <c r="B31" s="312"/>
      <c r="C31" s="313"/>
      <c r="D31" s="313"/>
      <c r="E31" s="313"/>
      <c r="F31" s="313"/>
      <c r="G31" s="313"/>
      <c r="H31" s="313"/>
      <c r="I31" s="313"/>
      <c r="J31" s="313"/>
      <c r="K31" s="313"/>
      <c r="L31" s="313"/>
      <c r="M31" s="314"/>
    </row>
    <row r="32" spans="2:14">
      <c r="B32" s="312"/>
      <c r="C32" s="313"/>
      <c r="D32" s="313"/>
      <c r="E32" s="313"/>
      <c r="F32" s="313"/>
      <c r="G32" s="313"/>
      <c r="H32" s="313"/>
      <c r="I32" s="313"/>
      <c r="J32" s="313"/>
      <c r="K32" s="313"/>
      <c r="L32" s="313"/>
      <c r="M32" s="314"/>
    </row>
    <row r="33" spans="2:13">
      <c r="B33" s="312"/>
      <c r="C33" s="313"/>
      <c r="D33" s="313"/>
      <c r="E33" s="313"/>
      <c r="F33" s="313"/>
      <c r="G33" s="313"/>
      <c r="H33" s="313"/>
      <c r="I33" s="313"/>
      <c r="J33" s="313"/>
      <c r="K33" s="313"/>
      <c r="L33" s="313"/>
      <c r="M33" s="314"/>
    </row>
    <row r="34" spans="2:13">
      <c r="B34" s="312"/>
      <c r="C34" s="313"/>
      <c r="D34" s="313"/>
      <c r="E34" s="313"/>
      <c r="F34" s="313"/>
      <c r="G34" s="313"/>
      <c r="H34" s="313"/>
      <c r="I34" s="313"/>
      <c r="J34" s="313"/>
      <c r="K34" s="313"/>
      <c r="L34" s="313"/>
      <c r="M34" s="314"/>
    </row>
    <row r="35" spans="2:13">
      <c r="B35" s="312"/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4"/>
    </row>
    <row r="36" spans="2:13">
      <c r="B36" s="312"/>
      <c r="C36" s="313"/>
      <c r="D36" s="313"/>
      <c r="E36" s="313"/>
      <c r="F36" s="313"/>
      <c r="G36" s="313"/>
      <c r="H36" s="313"/>
      <c r="I36" s="313"/>
      <c r="J36" s="313"/>
      <c r="K36" s="313"/>
      <c r="L36" s="313"/>
      <c r="M36" s="314"/>
    </row>
    <row r="37" spans="2:13">
      <c r="B37" s="312"/>
      <c r="C37" s="313"/>
      <c r="D37" s="313"/>
      <c r="E37" s="313"/>
      <c r="F37" s="313"/>
      <c r="G37" s="313"/>
      <c r="H37" s="313"/>
      <c r="I37" s="313"/>
      <c r="J37" s="313"/>
      <c r="K37" s="313"/>
      <c r="L37" s="313"/>
      <c r="M37" s="314"/>
    </row>
    <row r="38" spans="2:13">
      <c r="B38" s="312"/>
      <c r="C38" s="313"/>
      <c r="D38" s="313"/>
      <c r="E38" s="313"/>
      <c r="F38" s="313"/>
      <c r="G38" s="313"/>
      <c r="H38" s="313"/>
      <c r="I38" s="313"/>
      <c r="J38" s="313"/>
      <c r="K38" s="313"/>
      <c r="L38" s="313"/>
      <c r="M38" s="314"/>
    </row>
    <row r="39" spans="2:13">
      <c r="B39" s="312"/>
      <c r="C39" s="313"/>
      <c r="D39" s="313"/>
      <c r="E39" s="313"/>
      <c r="F39" s="313"/>
      <c r="G39" s="313"/>
      <c r="H39" s="313"/>
      <c r="I39" s="313"/>
      <c r="J39" s="313"/>
      <c r="K39" s="313"/>
      <c r="L39" s="313"/>
      <c r="M39" s="314"/>
    </row>
    <row r="40" spans="2:13">
      <c r="B40" s="312"/>
      <c r="C40" s="313"/>
      <c r="D40" s="313"/>
      <c r="E40" s="313"/>
      <c r="F40" s="313"/>
      <c r="G40" s="313"/>
      <c r="H40" s="313"/>
      <c r="I40" s="313"/>
      <c r="J40" s="313"/>
      <c r="K40" s="313"/>
      <c r="L40" s="313"/>
      <c r="M40" s="314"/>
    </row>
    <row r="41" spans="2:13">
      <c r="B41" s="312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4"/>
    </row>
    <row r="42" spans="2:13">
      <c r="B42" s="312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4"/>
    </row>
    <row r="43" spans="2:13">
      <c r="B43" s="312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4"/>
    </row>
    <row r="44" spans="2:13">
      <c r="B44" s="312"/>
      <c r="C44" s="313"/>
      <c r="D44" s="313"/>
      <c r="E44" s="313"/>
      <c r="F44" s="313"/>
      <c r="G44" s="313"/>
      <c r="H44" s="313"/>
      <c r="I44" s="313"/>
      <c r="J44" s="313"/>
      <c r="K44" s="313"/>
      <c r="L44" s="313"/>
      <c r="M44" s="314"/>
    </row>
    <row r="45" spans="2:13">
      <c r="B45" s="312"/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4"/>
    </row>
    <row r="46" spans="2:13">
      <c r="B46" s="312"/>
      <c r="C46" s="313"/>
      <c r="D46" s="313"/>
      <c r="E46" s="313"/>
      <c r="F46" s="313"/>
      <c r="G46" s="313"/>
      <c r="H46" s="313"/>
      <c r="I46" s="313"/>
      <c r="J46" s="313"/>
      <c r="K46" s="313"/>
      <c r="L46" s="313"/>
      <c r="M46" s="314"/>
    </row>
    <row r="47" spans="2:13">
      <c r="B47" s="312"/>
      <c r="C47" s="313"/>
      <c r="D47" s="313"/>
      <c r="E47" s="313"/>
      <c r="F47" s="313"/>
      <c r="G47" s="313"/>
      <c r="H47" s="313"/>
      <c r="I47" s="313"/>
      <c r="J47" s="313"/>
      <c r="K47" s="313"/>
      <c r="L47" s="313"/>
      <c r="M47" s="314"/>
    </row>
    <row r="48" spans="2:13" ht="15.75" thickBot="1">
      <c r="B48" s="315"/>
      <c r="C48" s="316"/>
      <c r="D48" s="316"/>
      <c r="E48" s="316"/>
      <c r="F48" s="316"/>
      <c r="G48" s="316"/>
      <c r="H48" s="316"/>
      <c r="I48" s="316"/>
      <c r="J48" s="316"/>
      <c r="K48" s="316"/>
      <c r="L48" s="316"/>
      <c r="M48" s="317"/>
    </row>
  </sheetData>
  <mergeCells count="2">
    <mergeCell ref="B10:M24"/>
    <mergeCell ref="B27:M4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318B3-697F-4DF0-B8C6-3F0F69473F24}">
  <dimension ref="B7:C22"/>
  <sheetViews>
    <sheetView workbookViewId="0">
      <selection activeCell="C24" sqref="C24"/>
    </sheetView>
  </sheetViews>
  <sheetFormatPr baseColWidth="10" defaultColWidth="11.42578125" defaultRowHeight="15"/>
  <cols>
    <col min="1" max="1" width="11.42578125" style="91"/>
    <col min="2" max="2" width="36" style="91" customWidth="1"/>
    <col min="3" max="3" width="103.42578125" style="91" customWidth="1"/>
    <col min="4" max="16384" width="11.42578125" style="91"/>
  </cols>
  <sheetData>
    <row r="7" spans="2:3">
      <c r="B7" s="160" t="s">
        <v>5</v>
      </c>
      <c r="C7" s="161"/>
    </row>
    <row r="9" spans="2:3">
      <c r="B9" s="162" t="s">
        <v>6</v>
      </c>
    </row>
    <row r="10" spans="2:3" ht="65.25" customHeight="1">
      <c r="B10" s="158" t="s">
        <v>7</v>
      </c>
      <c r="C10" s="163"/>
    </row>
    <row r="11" spans="2:3">
      <c r="B11" s="158" t="s">
        <v>8</v>
      </c>
      <c r="C11" s="163"/>
    </row>
    <row r="12" spans="2:3">
      <c r="B12" s="158" t="s">
        <v>9</v>
      </c>
      <c r="C12" s="163"/>
    </row>
    <row r="13" spans="2:3">
      <c r="B13" s="158" t="s">
        <v>10</v>
      </c>
      <c r="C13" s="163"/>
    </row>
    <row r="14" spans="2:3">
      <c r="B14" s="158" t="s">
        <v>11</v>
      </c>
      <c r="C14" s="163"/>
    </row>
    <row r="17" spans="2:3">
      <c r="B17" s="162" t="s">
        <v>12</v>
      </c>
    </row>
    <row r="18" spans="2:3">
      <c r="B18" s="153" t="s">
        <v>13</v>
      </c>
      <c r="C18" s="154"/>
    </row>
    <row r="19" spans="2:3">
      <c r="B19" s="155" t="s">
        <v>14</v>
      </c>
      <c r="C19" s="156"/>
    </row>
    <row r="20" spans="2:3">
      <c r="B20" s="155"/>
      <c r="C20" s="156"/>
    </row>
    <row r="21" spans="2:3">
      <c r="B21" s="159" t="s">
        <v>15</v>
      </c>
      <c r="C21" s="156"/>
    </row>
    <row r="22" spans="2:3">
      <c r="B22" s="164" t="s">
        <v>230</v>
      </c>
      <c r="C22" s="157"/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EF9BCE-164D-4D53-9133-EDAAC10C04D5}">
          <x14:formula1>
            <xm:f>'Menú desplegable'!$AM$3:$AM$14</xm:f>
          </x14:formula1>
          <xm:sqref>B22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6CCA-4F54-4267-B602-2173D0E7604A}">
  <dimension ref="A1:AU104"/>
  <sheetViews>
    <sheetView showGridLines="0" zoomScale="50" zoomScaleNormal="50" workbookViewId="0">
      <selection activeCell="X15" sqref="X15"/>
    </sheetView>
  </sheetViews>
  <sheetFormatPr baseColWidth="10" defaultColWidth="11.42578125" defaultRowHeight="15"/>
  <cols>
    <col min="1" max="1" width="3.85546875" style="1" customWidth="1"/>
    <col min="2" max="2" width="10.42578125" style="16" customWidth="1"/>
    <col min="3" max="3" width="11" style="1" bestFit="1" customWidth="1"/>
    <col min="4" max="4" width="18" style="3" customWidth="1"/>
    <col min="5" max="5" width="22.42578125" style="3" customWidth="1"/>
    <col min="6" max="6" width="28.5703125" style="4" customWidth="1"/>
    <col min="7" max="7" width="22.85546875" style="4" customWidth="1"/>
    <col min="8" max="8" width="13" style="4" bestFit="1" customWidth="1"/>
    <col min="9" max="9" width="101.42578125" customWidth="1"/>
    <col min="10" max="10" width="10.85546875" style="43"/>
    <col min="11" max="11" width="11.42578125" style="43"/>
    <col min="12" max="12" width="18.28515625" customWidth="1"/>
    <col min="23" max="23" width="102.28515625" customWidth="1"/>
    <col min="25" max="25" width="11.42578125" style="114" customWidth="1"/>
    <col min="26" max="26" width="18.28515625" customWidth="1"/>
    <col min="37" max="37" width="11.42578125" customWidth="1"/>
    <col min="38" max="38" width="47.42578125" style="4" customWidth="1"/>
  </cols>
  <sheetData>
    <row r="1" spans="1:47">
      <c r="B1" s="2"/>
      <c r="J1"/>
      <c r="K1" s="114"/>
    </row>
    <row r="2" spans="1:47" ht="15.75">
      <c r="A2" s="5"/>
      <c r="B2" s="6"/>
      <c r="J2"/>
      <c r="K2" s="114"/>
      <c r="V2" s="138"/>
    </row>
    <row r="3" spans="1:47" ht="15.75">
      <c r="A3" s="7"/>
      <c r="B3" s="8"/>
      <c r="C3" s="9"/>
      <c r="D3" s="10"/>
      <c r="E3" s="10"/>
      <c r="F3" s="11"/>
      <c r="G3" s="11"/>
      <c r="H3" s="11"/>
      <c r="J3"/>
      <c r="K3" s="114"/>
      <c r="V3" s="139"/>
      <c r="AL3" s="11"/>
    </row>
    <row r="4" spans="1:47" ht="15.75">
      <c r="A4" s="7"/>
      <c r="B4" s="8"/>
      <c r="C4" s="9"/>
      <c r="D4" s="10"/>
      <c r="E4" s="10"/>
      <c r="F4" s="11"/>
      <c r="G4" s="11"/>
      <c r="H4" s="11"/>
      <c r="J4"/>
      <c r="K4" s="114"/>
      <c r="V4" s="140"/>
      <c r="AL4" s="11"/>
    </row>
    <row r="5" spans="1:47">
      <c r="A5" s="7"/>
      <c r="B5" s="8"/>
      <c r="C5"/>
      <c r="D5"/>
      <c r="E5" s="10"/>
      <c r="F5" s="11"/>
      <c r="G5" s="11"/>
      <c r="H5" s="11"/>
      <c r="J5"/>
      <c r="K5" s="114"/>
      <c r="V5" s="134"/>
      <c r="AL5" s="11"/>
    </row>
    <row r="6" spans="1:47">
      <c r="A6" s="7"/>
      <c r="B6" s="8"/>
      <c r="C6" s="9"/>
      <c r="D6" s="10"/>
      <c r="E6" s="10"/>
      <c r="F6" s="11"/>
      <c r="G6" s="11"/>
      <c r="H6" s="11"/>
      <c r="J6"/>
      <c r="K6" s="114"/>
      <c r="AL6" s="11"/>
    </row>
    <row r="7" spans="1:47">
      <c r="A7" s="7"/>
      <c r="B7" s="8"/>
      <c r="C7" s="9"/>
      <c r="D7" s="10"/>
      <c r="E7" s="10"/>
      <c r="F7" s="11"/>
      <c r="G7" s="11"/>
      <c r="H7" s="11"/>
      <c r="J7"/>
      <c r="K7" s="114"/>
      <c r="AL7" s="11"/>
    </row>
    <row r="8" spans="1:47">
      <c r="A8" s="7"/>
      <c r="B8" s="8"/>
      <c r="C8" s="9"/>
      <c r="D8" s="10"/>
      <c r="E8" s="10"/>
      <c r="F8" s="11"/>
      <c r="G8" s="11"/>
      <c r="H8" s="11"/>
      <c r="J8"/>
      <c r="K8" s="114"/>
      <c r="AL8" s="11"/>
    </row>
    <row r="9" spans="1:47">
      <c r="A9" s="175"/>
      <c r="B9" s="160" t="s">
        <v>16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76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77"/>
      <c r="AM9" s="161"/>
      <c r="AN9" s="161"/>
      <c r="AO9" s="161"/>
      <c r="AP9" s="161"/>
      <c r="AQ9" s="161"/>
      <c r="AR9" s="161"/>
      <c r="AS9" s="161"/>
      <c r="AT9" s="161"/>
      <c r="AU9" s="161"/>
    </row>
    <row r="10" spans="1:47" ht="26.1" customHeight="1">
      <c r="A10" s="7"/>
      <c r="B10" s="8"/>
      <c r="C10" s="9"/>
      <c r="D10" s="10"/>
      <c r="E10" s="10"/>
      <c r="F10" s="11"/>
      <c r="G10" s="11"/>
      <c r="H10" s="11"/>
      <c r="J10"/>
      <c r="K10" s="114"/>
      <c r="AL10" s="11"/>
    </row>
    <row r="11" spans="1:47" s="18" customFormat="1">
      <c r="A11" s="12" t="s">
        <v>17</v>
      </c>
      <c r="B11" s="12"/>
      <c r="C11" s="13"/>
      <c r="D11" s="14"/>
      <c r="E11" s="14"/>
      <c r="F11" s="15"/>
      <c r="G11" s="15"/>
      <c r="H11" s="180"/>
      <c r="I11" s="281" t="s">
        <v>18</v>
      </c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1"/>
      <c r="V11" s="104"/>
      <c r="W11" s="282" t="s">
        <v>19</v>
      </c>
      <c r="X11" s="282"/>
      <c r="Y11" s="282"/>
      <c r="Z11" s="282"/>
      <c r="AA11" s="282"/>
      <c r="AB11" s="282"/>
      <c r="AC11" s="282"/>
      <c r="AD11" s="282"/>
      <c r="AE11" s="282"/>
      <c r="AF11" s="282"/>
      <c r="AG11" s="282"/>
      <c r="AH11" s="282"/>
      <c r="AI11" s="282"/>
      <c r="AL11"/>
      <c r="AM11"/>
      <c r="AN11"/>
      <c r="AO11"/>
      <c r="AP11"/>
      <c r="AQ11"/>
      <c r="AR11"/>
      <c r="AS11"/>
      <c r="AT11"/>
      <c r="AU11"/>
    </row>
    <row r="12" spans="1:47" s="18" customFormat="1" ht="36.75" customHeight="1" thickBot="1">
      <c r="A12" s="51" t="s">
        <v>20</v>
      </c>
      <c r="B12" s="52" t="s">
        <v>21</v>
      </c>
      <c r="C12" s="53" t="s">
        <v>22</v>
      </c>
      <c r="D12" s="53" t="s">
        <v>23</v>
      </c>
      <c r="E12" s="44" t="s">
        <v>24</v>
      </c>
      <c r="F12" s="44" t="s">
        <v>25</v>
      </c>
      <c r="G12" s="44" t="s">
        <v>26</v>
      </c>
      <c r="H12" s="181" t="s">
        <v>27</v>
      </c>
      <c r="I12" s="181" t="s">
        <v>28</v>
      </c>
      <c r="J12" s="182" t="s">
        <v>29</v>
      </c>
      <c r="K12" s="183" t="s">
        <v>30</v>
      </c>
      <c r="L12" s="183" t="s">
        <v>31</v>
      </c>
      <c r="M12" s="96" t="s">
        <v>32</v>
      </c>
      <c r="N12" s="96" t="s">
        <v>33</v>
      </c>
      <c r="O12" s="96" t="s">
        <v>34</v>
      </c>
      <c r="P12" s="97" t="s">
        <v>35</v>
      </c>
      <c r="Q12" s="97" t="s">
        <v>36</v>
      </c>
      <c r="R12" s="97" t="s">
        <v>37</v>
      </c>
      <c r="S12" s="98" t="s">
        <v>38</v>
      </c>
      <c r="T12" s="98" t="s">
        <v>39</v>
      </c>
      <c r="U12" s="98" t="s">
        <v>40</v>
      </c>
      <c r="V12" s="44" t="s">
        <v>27</v>
      </c>
      <c r="W12" s="44" t="s">
        <v>28</v>
      </c>
      <c r="X12" s="45" t="s">
        <v>29</v>
      </c>
      <c r="Y12" s="184" t="s">
        <v>30</v>
      </c>
      <c r="Z12" s="184" t="s">
        <v>31</v>
      </c>
      <c r="AA12" s="96" t="s">
        <v>32</v>
      </c>
      <c r="AB12" s="96" t="s">
        <v>33</v>
      </c>
      <c r="AC12" s="96" t="s">
        <v>34</v>
      </c>
      <c r="AD12" s="97" t="s">
        <v>35</v>
      </c>
      <c r="AE12" s="97" t="s">
        <v>36</v>
      </c>
      <c r="AF12" s="97" t="s">
        <v>37</v>
      </c>
      <c r="AG12" s="98" t="s">
        <v>38</v>
      </c>
      <c r="AH12" s="98" t="s">
        <v>39</v>
      </c>
      <c r="AI12" s="98" t="s">
        <v>40</v>
      </c>
      <c r="AL12" s="45" t="s">
        <v>41</v>
      </c>
      <c r="AM12" s="96" t="s">
        <v>32</v>
      </c>
      <c r="AN12" s="96" t="s">
        <v>33</v>
      </c>
      <c r="AO12" s="96" t="s">
        <v>34</v>
      </c>
      <c r="AP12" s="97" t="s">
        <v>35</v>
      </c>
      <c r="AQ12" s="97" t="s">
        <v>36</v>
      </c>
      <c r="AR12" s="97" t="s">
        <v>37</v>
      </c>
      <c r="AS12" s="98" t="s">
        <v>38</v>
      </c>
      <c r="AT12" s="98" t="s">
        <v>39</v>
      </c>
      <c r="AU12" s="98" t="s">
        <v>40</v>
      </c>
    </row>
    <row r="13" spans="1:47" s="18" customFormat="1" ht="165">
      <c r="A13" s="222">
        <v>1</v>
      </c>
      <c r="B13" s="212" t="s">
        <v>41</v>
      </c>
      <c r="C13" s="212" t="s">
        <v>42</v>
      </c>
      <c r="D13" s="212" t="s">
        <v>43</v>
      </c>
      <c r="E13" s="212" t="s">
        <v>44</v>
      </c>
      <c r="F13" s="215" t="s">
        <v>45</v>
      </c>
      <c r="G13" s="215" t="s">
        <v>46</v>
      </c>
      <c r="H13" s="99" t="s">
        <v>47</v>
      </c>
      <c r="I13" s="68" t="s">
        <v>48</v>
      </c>
      <c r="J13" s="165"/>
      <c r="K13" s="105">
        <v>0.8</v>
      </c>
      <c r="L13" s="54">
        <f t="shared" ref="L13:L22" si="0">J13*K13</f>
        <v>0</v>
      </c>
      <c r="M13" s="207">
        <f>(SUM($L$13:$L$15)*70%)+('Egoeren hipotesiak'!C$17*30%)</f>
        <v>0.3</v>
      </c>
      <c r="N13" s="207">
        <f>(SUM($L$13:$L$15)*85%)+('Egoeren hipotesiak'!D$17*15%)</f>
        <v>0.15</v>
      </c>
      <c r="O13" s="207">
        <f>(SUM($L$13:$L$15)*95%)+('Egoeren hipotesiak'!E$17*5%)</f>
        <v>0.15000000000000002</v>
      </c>
      <c r="P13" s="207">
        <f>(SUM($L$13:$L$15)*70%)+('Egoeren hipotesiak'!F$17*30%)</f>
        <v>0.3</v>
      </c>
      <c r="Q13" s="207">
        <f>(SUM($L$13:$L$15)*85%)+('Egoeren hipotesiak'!G$17*15%)</f>
        <v>0.15</v>
      </c>
      <c r="R13" s="207">
        <f>(SUM($L$13:$L$15)*95%)+('Egoeren hipotesiak'!H$17*5%)</f>
        <v>0.05</v>
      </c>
      <c r="S13" s="207">
        <f>(SUM($L$13:$L$15)*70%)+('Egoeren hipotesiak'!I$17*30%)</f>
        <v>0.3</v>
      </c>
      <c r="T13" s="207">
        <f>(SUM($L$13:$L$15)*85%)+('Egoeren hipotesiak'!J$17*15%)</f>
        <v>0.15</v>
      </c>
      <c r="U13" s="207">
        <f>(SUM($L$13:$L$15)*95%)+('Egoeren hipotesiak'!K$17*5%)</f>
        <v>0.2</v>
      </c>
      <c r="V13" s="102" t="s">
        <v>49</v>
      </c>
      <c r="W13" s="55" t="s">
        <v>50</v>
      </c>
      <c r="X13" s="165"/>
      <c r="Y13" s="106">
        <v>0.7</v>
      </c>
      <c r="Z13" s="56">
        <f t="shared" ref="Z13:Z20" si="1">X13*Y13</f>
        <v>0</v>
      </c>
      <c r="AA13" s="207">
        <f>(SUM($Z$13:$Z$15)*70%)+('Egoeren hipotesiak'!C$24*30%)</f>
        <v>0.3</v>
      </c>
      <c r="AB13" s="207">
        <f>(SUM($Z$13:$Z$15)*85%)+('Egoeren hipotesiak'!D$24*15%)</f>
        <v>0.15</v>
      </c>
      <c r="AC13" s="207">
        <f>(SUM($Z$13:$Z$15)*95%)+('Egoeren hipotesiak'!E$24*5%)</f>
        <v>0.15000000000000002</v>
      </c>
      <c r="AD13" s="207">
        <f>(SUM($Z$13:$Z$15)*70%)+('Egoeren hipotesiak'!F$24*30%)</f>
        <v>0.3</v>
      </c>
      <c r="AE13" s="207">
        <f>(SUM($Z$13:$Z$15)*85%)+('Egoeren hipotesiak'!G$24*15%)</f>
        <v>0.15</v>
      </c>
      <c r="AF13" s="207">
        <f>(SUM($Z$13:$Z$15)*95%)+('Egoeren hipotesiak'!H$24*5%)</f>
        <v>0.05</v>
      </c>
      <c r="AG13" s="207">
        <f>(SUM($Z$13:$Z$15)*70%)+('Egoeren hipotesiak'!I$24*30%)</f>
        <v>0.3</v>
      </c>
      <c r="AH13" s="207">
        <f>(SUM($Z$13:$Z$15)*85%)+('Egoeren hipotesiak'!J$24*15%)</f>
        <v>0.15</v>
      </c>
      <c r="AI13" s="207">
        <f>(SUM($Z$13:$Z$15)*95%)+('Egoeren hipotesiak'!K$24*5%)</f>
        <v>0.2</v>
      </c>
      <c r="AL13" s="283" t="s">
        <v>51</v>
      </c>
      <c r="AM13" s="295">
        <f t="shared" ref="AM13:AU13" si="2">M13*AA13</f>
        <v>0.09</v>
      </c>
      <c r="AN13" s="297">
        <f t="shared" si="2"/>
        <v>2.2499999999999999E-2</v>
      </c>
      <c r="AO13" s="297">
        <f t="shared" si="2"/>
        <v>2.2500000000000006E-2</v>
      </c>
      <c r="AP13" s="297">
        <f t="shared" si="2"/>
        <v>0.09</v>
      </c>
      <c r="AQ13" s="297">
        <f t="shared" si="2"/>
        <v>2.2499999999999999E-2</v>
      </c>
      <c r="AR13" s="297">
        <f t="shared" si="2"/>
        <v>2.5000000000000005E-3</v>
      </c>
      <c r="AS13" s="297">
        <f t="shared" si="2"/>
        <v>0.09</v>
      </c>
      <c r="AT13" s="297">
        <f t="shared" si="2"/>
        <v>2.2499999999999999E-2</v>
      </c>
      <c r="AU13" s="304">
        <f t="shared" si="2"/>
        <v>4.0000000000000008E-2</v>
      </c>
    </row>
    <row r="14" spans="1:47" s="18" customFormat="1" ht="141.94999999999999" customHeight="1">
      <c r="A14" s="223"/>
      <c r="B14" s="213"/>
      <c r="C14" s="213"/>
      <c r="D14" s="213"/>
      <c r="E14" s="213"/>
      <c r="F14" s="216"/>
      <c r="G14" s="216"/>
      <c r="H14" s="100" t="s">
        <v>52</v>
      </c>
      <c r="I14" s="69" t="s">
        <v>53</v>
      </c>
      <c r="J14" s="166"/>
      <c r="K14" s="108">
        <v>0.1</v>
      </c>
      <c r="L14" s="48">
        <f t="shared" si="0"/>
        <v>0</v>
      </c>
      <c r="M14" s="208"/>
      <c r="N14" s="208"/>
      <c r="O14" s="208"/>
      <c r="P14" s="208"/>
      <c r="Q14" s="208"/>
      <c r="R14" s="208"/>
      <c r="S14" s="208"/>
      <c r="T14" s="208"/>
      <c r="U14" s="208"/>
      <c r="V14" s="48" t="s">
        <v>54</v>
      </c>
      <c r="W14" s="46" t="s">
        <v>55</v>
      </c>
      <c r="X14" s="166"/>
      <c r="Y14" s="108">
        <v>0.2</v>
      </c>
      <c r="Z14" s="50">
        <f t="shared" si="1"/>
        <v>0</v>
      </c>
      <c r="AA14" s="208"/>
      <c r="AB14" s="208"/>
      <c r="AC14" s="208"/>
      <c r="AD14" s="208"/>
      <c r="AE14" s="208"/>
      <c r="AF14" s="208"/>
      <c r="AG14" s="208"/>
      <c r="AH14" s="208"/>
      <c r="AI14" s="208"/>
      <c r="AL14" s="284"/>
      <c r="AM14" s="296"/>
      <c r="AN14" s="298"/>
      <c r="AO14" s="298"/>
      <c r="AP14" s="298"/>
      <c r="AQ14" s="298"/>
      <c r="AR14" s="298"/>
      <c r="AS14" s="298"/>
      <c r="AT14" s="298"/>
      <c r="AU14" s="302"/>
    </row>
    <row r="15" spans="1:47" s="18" customFormat="1" ht="169.5" customHeight="1" thickBot="1">
      <c r="A15" s="227"/>
      <c r="B15" s="214"/>
      <c r="C15" s="214"/>
      <c r="D15" s="214"/>
      <c r="E15" s="214"/>
      <c r="F15" s="217"/>
      <c r="G15" s="217"/>
      <c r="H15" s="101" t="s">
        <v>56</v>
      </c>
      <c r="I15" s="70" t="s">
        <v>57</v>
      </c>
      <c r="J15" s="167"/>
      <c r="K15" s="109">
        <v>0.1</v>
      </c>
      <c r="L15" s="57">
        <f t="shared" si="0"/>
        <v>0</v>
      </c>
      <c r="M15" s="209"/>
      <c r="N15" s="209"/>
      <c r="O15" s="209"/>
      <c r="P15" s="209"/>
      <c r="Q15" s="209"/>
      <c r="R15" s="209"/>
      <c r="S15" s="209"/>
      <c r="T15" s="209"/>
      <c r="U15" s="209"/>
      <c r="V15" s="135" t="s">
        <v>58</v>
      </c>
      <c r="W15" s="58" t="s">
        <v>57</v>
      </c>
      <c r="X15" s="167"/>
      <c r="Y15" s="107">
        <v>0.1</v>
      </c>
      <c r="Z15" s="59">
        <f t="shared" si="1"/>
        <v>0</v>
      </c>
      <c r="AA15" s="209"/>
      <c r="AB15" s="209"/>
      <c r="AC15" s="209"/>
      <c r="AD15" s="209"/>
      <c r="AE15" s="209"/>
      <c r="AF15" s="209"/>
      <c r="AG15" s="209"/>
      <c r="AH15" s="209"/>
      <c r="AI15" s="209"/>
      <c r="AL15" s="285"/>
      <c r="AM15" s="296"/>
      <c r="AN15" s="298"/>
      <c r="AO15" s="298"/>
      <c r="AP15" s="298"/>
      <c r="AQ15" s="298"/>
      <c r="AR15" s="298"/>
      <c r="AS15" s="298"/>
      <c r="AT15" s="298"/>
      <c r="AU15" s="302"/>
    </row>
    <row r="16" spans="1:47" s="18" customFormat="1" ht="165">
      <c r="A16" s="222">
        <v>2</v>
      </c>
      <c r="B16" s="212" t="s">
        <v>41</v>
      </c>
      <c r="C16" s="212" t="s">
        <v>42</v>
      </c>
      <c r="D16" s="212" t="s">
        <v>43</v>
      </c>
      <c r="E16" s="212" t="s">
        <v>59</v>
      </c>
      <c r="F16" s="235" t="s">
        <v>60</v>
      </c>
      <c r="G16" s="235" t="s">
        <v>61</v>
      </c>
      <c r="H16" s="132" t="s">
        <v>62</v>
      </c>
      <c r="I16" s="68" t="s">
        <v>63</v>
      </c>
      <c r="J16" s="165"/>
      <c r="K16" s="105">
        <v>0.8</v>
      </c>
      <c r="L16" s="60">
        <f t="shared" si="0"/>
        <v>0</v>
      </c>
      <c r="M16" s="207">
        <f>(SUM($L$16:$L$18)*70%)+('Egoeren hipotesiak'!C$17*30%)</f>
        <v>0.3</v>
      </c>
      <c r="N16" s="207">
        <f>(SUM($L$16:$L$18)*85%)+('Egoeren hipotesiak'!D$17*15%)</f>
        <v>0.15</v>
      </c>
      <c r="O16" s="207">
        <f>(SUM($L$16:$L$18)*95%)+('Egoeren hipotesiak'!E$17*5%)</f>
        <v>0.15000000000000002</v>
      </c>
      <c r="P16" s="207">
        <f>(SUM($L$16:$L$18)*70%)+('Egoeren hipotesiak'!F$17*30%)</f>
        <v>0.3</v>
      </c>
      <c r="Q16" s="207">
        <f>(SUM($L$16:$L$18)*85%)+('Egoeren hipotesiak'!G$17*15%)</f>
        <v>0.15</v>
      </c>
      <c r="R16" s="207">
        <f>(SUM($L$16:$L$18)*95%)+('Egoeren hipotesiak'!H$17*5%)</f>
        <v>0.05</v>
      </c>
      <c r="S16" s="207">
        <f>(SUM($L$16:$L$18)*70%)+('Egoeren hipotesiak'!I$17*30%)</f>
        <v>0.3</v>
      </c>
      <c r="T16" s="207">
        <f>(SUM($L$16:$L$18)*85%)+('Egoeren hipotesiak'!J$17*15%)</f>
        <v>0.15</v>
      </c>
      <c r="U16" s="207">
        <f>(SUM($L$16:$L$18)*95%)+('Egoeren hipotesiak'!K$17*5%)</f>
        <v>0.2</v>
      </c>
      <c r="V16" s="102" t="s">
        <v>49</v>
      </c>
      <c r="W16" s="68" t="s">
        <v>50</v>
      </c>
      <c r="X16" s="165"/>
      <c r="Y16" s="106">
        <v>0.45</v>
      </c>
      <c r="Z16" s="60">
        <f t="shared" si="1"/>
        <v>0</v>
      </c>
      <c r="AA16" s="207">
        <f>(SUM($Z$16:$Z$18)*70%)+('Egoeren hipotesiak'!C$24*30%)</f>
        <v>0.3</v>
      </c>
      <c r="AB16" s="207">
        <f>(SUM($Z$16:$Z$18)*85%)+('Egoeren hipotesiak'!D$24*15%)</f>
        <v>0.15</v>
      </c>
      <c r="AC16" s="207">
        <f>(SUM($Z$16:$Z$18)*95%)+('Egoeren hipotesiak'!E$24*5%)</f>
        <v>0.15000000000000002</v>
      </c>
      <c r="AD16" s="207">
        <f>(SUM($Z$16:$Z$18)*70%)+('Egoeren hipotesiak'!F$24*30%)</f>
        <v>0.3</v>
      </c>
      <c r="AE16" s="207">
        <f>(SUM($Z$16:$Z$18)*85%)+('Egoeren hipotesiak'!G$24*15%)</f>
        <v>0.15</v>
      </c>
      <c r="AF16" s="207">
        <f>(SUM($Z$16:$Z$18)*95%)+('Egoeren hipotesiak'!H$24*5%)</f>
        <v>0.05</v>
      </c>
      <c r="AG16" s="207">
        <f>(SUM($Z$16:$Z$18)*70%)+('Egoeren hipotesiak'!I$24*30%)</f>
        <v>0.3</v>
      </c>
      <c r="AH16" s="207">
        <f>(SUM($Z$16:$Z$18)*85%)+('Egoeren hipotesiak'!J$24*15%)</f>
        <v>0.15</v>
      </c>
      <c r="AI16" s="207">
        <f>(SUM($Z$16:$Z$18)*95%)+('Egoeren hipotesiak'!K$24*5%)</f>
        <v>0.2</v>
      </c>
      <c r="AL16" s="286" t="s">
        <v>64</v>
      </c>
      <c r="AM16" s="296">
        <f t="shared" ref="AM16:AU16" si="3">M16*AA16</f>
        <v>0.09</v>
      </c>
      <c r="AN16" s="298">
        <f t="shared" si="3"/>
        <v>2.2499999999999999E-2</v>
      </c>
      <c r="AO16" s="298">
        <f t="shared" si="3"/>
        <v>2.2500000000000006E-2</v>
      </c>
      <c r="AP16" s="298">
        <f t="shared" si="3"/>
        <v>0.09</v>
      </c>
      <c r="AQ16" s="298">
        <f t="shared" si="3"/>
        <v>2.2499999999999999E-2</v>
      </c>
      <c r="AR16" s="298">
        <f t="shared" si="3"/>
        <v>2.5000000000000005E-3</v>
      </c>
      <c r="AS16" s="298">
        <f t="shared" si="3"/>
        <v>0.09</v>
      </c>
      <c r="AT16" s="298">
        <f t="shared" si="3"/>
        <v>2.2499999999999999E-2</v>
      </c>
      <c r="AU16" s="302">
        <f t="shared" si="3"/>
        <v>4.0000000000000008E-2</v>
      </c>
    </row>
    <row r="17" spans="1:47" s="18" customFormat="1" ht="210" customHeight="1">
      <c r="A17" s="223"/>
      <c r="B17" s="213"/>
      <c r="C17" s="213"/>
      <c r="D17" s="213"/>
      <c r="E17" s="213"/>
      <c r="F17" s="236"/>
      <c r="G17" s="236"/>
      <c r="H17" s="100" t="s">
        <v>52</v>
      </c>
      <c r="I17" s="69" t="s">
        <v>53</v>
      </c>
      <c r="J17" s="166"/>
      <c r="K17" s="108">
        <v>0.1</v>
      </c>
      <c r="L17" s="47">
        <f t="shared" si="0"/>
        <v>0</v>
      </c>
      <c r="M17" s="208"/>
      <c r="N17" s="208"/>
      <c r="O17" s="208"/>
      <c r="P17" s="208"/>
      <c r="Q17" s="208"/>
      <c r="R17" s="208"/>
      <c r="S17" s="208"/>
      <c r="T17" s="208"/>
      <c r="U17" s="208"/>
      <c r="V17" s="48" t="s">
        <v>65</v>
      </c>
      <c r="W17" s="69" t="s">
        <v>66</v>
      </c>
      <c r="X17" s="166"/>
      <c r="Y17" s="108">
        <v>0.45</v>
      </c>
      <c r="Z17" s="47">
        <f t="shared" si="1"/>
        <v>0</v>
      </c>
      <c r="AA17" s="208"/>
      <c r="AB17" s="208"/>
      <c r="AC17" s="208"/>
      <c r="AD17" s="208"/>
      <c r="AE17" s="208"/>
      <c r="AF17" s="208"/>
      <c r="AG17" s="208"/>
      <c r="AH17" s="208"/>
      <c r="AI17" s="208"/>
      <c r="AL17" s="287"/>
      <c r="AM17" s="296"/>
      <c r="AN17" s="298"/>
      <c r="AO17" s="298"/>
      <c r="AP17" s="298"/>
      <c r="AQ17" s="298"/>
      <c r="AR17" s="298"/>
      <c r="AS17" s="298"/>
      <c r="AT17" s="298"/>
      <c r="AU17" s="302"/>
    </row>
    <row r="18" spans="1:47" s="18" customFormat="1" ht="182.45" customHeight="1" thickBot="1">
      <c r="A18" s="227"/>
      <c r="B18" s="214"/>
      <c r="C18" s="214"/>
      <c r="D18" s="214"/>
      <c r="E18" s="214"/>
      <c r="F18" s="237"/>
      <c r="G18" s="237"/>
      <c r="H18" s="101" t="s">
        <v>56</v>
      </c>
      <c r="I18" s="70" t="s">
        <v>57</v>
      </c>
      <c r="J18" s="167"/>
      <c r="K18" s="109">
        <v>0.1</v>
      </c>
      <c r="L18" s="61">
        <f t="shared" si="0"/>
        <v>0</v>
      </c>
      <c r="M18" s="209"/>
      <c r="N18" s="209"/>
      <c r="O18" s="209"/>
      <c r="P18" s="209"/>
      <c r="Q18" s="209"/>
      <c r="R18" s="209"/>
      <c r="S18" s="209"/>
      <c r="T18" s="209"/>
      <c r="U18" s="209"/>
      <c r="V18" s="135" t="s">
        <v>67</v>
      </c>
      <c r="W18" s="70" t="s">
        <v>68</v>
      </c>
      <c r="X18" s="167"/>
      <c r="Y18" s="107">
        <v>0.1</v>
      </c>
      <c r="Z18" s="61">
        <f t="shared" si="1"/>
        <v>0</v>
      </c>
      <c r="AA18" s="209"/>
      <c r="AB18" s="209"/>
      <c r="AC18" s="209"/>
      <c r="AD18" s="209"/>
      <c r="AE18" s="209"/>
      <c r="AF18" s="209"/>
      <c r="AG18" s="209"/>
      <c r="AH18" s="209"/>
      <c r="AI18" s="209"/>
      <c r="AL18" s="288"/>
      <c r="AM18" s="296"/>
      <c r="AN18" s="298"/>
      <c r="AO18" s="298"/>
      <c r="AP18" s="298"/>
      <c r="AQ18" s="298"/>
      <c r="AR18" s="298"/>
      <c r="AS18" s="298"/>
      <c r="AT18" s="298"/>
      <c r="AU18" s="302"/>
    </row>
    <row r="19" spans="1:47" s="18" customFormat="1" ht="165">
      <c r="A19" s="222">
        <v>3</v>
      </c>
      <c r="B19" s="212" t="s">
        <v>41</v>
      </c>
      <c r="C19" s="212" t="s">
        <v>42</v>
      </c>
      <c r="D19" s="212" t="s">
        <v>43</v>
      </c>
      <c r="E19" s="212" t="s">
        <v>69</v>
      </c>
      <c r="F19" s="235" t="s">
        <v>70</v>
      </c>
      <c r="G19" s="235" t="s">
        <v>71</v>
      </c>
      <c r="H19" s="132" t="s">
        <v>47</v>
      </c>
      <c r="I19" s="68" t="s">
        <v>48</v>
      </c>
      <c r="J19" s="165"/>
      <c r="K19" s="105">
        <v>0.8</v>
      </c>
      <c r="L19" s="54">
        <f t="shared" si="0"/>
        <v>0</v>
      </c>
      <c r="M19" s="207">
        <f>(SUM($L$19:$L$21)*70%)+('Egoeren hipotesiak'!C$17*30%)</f>
        <v>0.3</v>
      </c>
      <c r="N19" s="207">
        <f>(SUM($L$19:$L$21)*85%)+('Egoeren hipotesiak'!D$17*15%)</f>
        <v>0.15</v>
      </c>
      <c r="O19" s="207">
        <f>(SUM($L$19:$L$21)*95%)+('Egoeren hipotesiak'!E$17*5%)</f>
        <v>0.15000000000000002</v>
      </c>
      <c r="P19" s="207">
        <f>(SUM($L$19:$L$21)*70%)+('Egoeren hipotesiak'!F$17*30%)</f>
        <v>0.3</v>
      </c>
      <c r="Q19" s="207">
        <f>(SUM($L$19:$L$21)*85%)+('Egoeren hipotesiak'!G$17*15%)</f>
        <v>0.15</v>
      </c>
      <c r="R19" s="207">
        <f>(SUM($L$19:$L$21)*95%)+('Egoeren hipotesiak'!H$17*5%)</f>
        <v>0.05</v>
      </c>
      <c r="S19" s="207">
        <f>(SUM($L$19:$L$21)*70%)+('Egoeren hipotesiak'!I$17*30%)</f>
        <v>0.3</v>
      </c>
      <c r="T19" s="207">
        <f>(SUM($L$19:$L$21)*85%)+('Egoeren hipotesiak'!J$17*15%)</f>
        <v>0.15</v>
      </c>
      <c r="U19" s="207">
        <f>(SUM($L$19:$L$21)*95%)+('Egoeren hipotesiak'!K$17*5%)</f>
        <v>0.2</v>
      </c>
      <c r="V19" s="102" t="s">
        <v>49</v>
      </c>
      <c r="W19" s="68" t="s">
        <v>50</v>
      </c>
      <c r="X19" s="165"/>
      <c r="Y19" s="105">
        <v>0.5</v>
      </c>
      <c r="Z19" s="54">
        <f t="shared" si="1"/>
        <v>0</v>
      </c>
      <c r="AA19" s="207">
        <f>(SUM($Z$19:$Z$21)*70%)+('Egoeren hipotesiak'!C$24*30%)</f>
        <v>0.3</v>
      </c>
      <c r="AB19" s="207">
        <f>(SUM($Z$19:$Z$21)*85%)+('Egoeren hipotesiak'!D$24*15%)</f>
        <v>0.15</v>
      </c>
      <c r="AC19" s="207">
        <f>(SUM($Z$19:$Z$21)*95%)+('Egoeren hipotesiak'!E$24*5%)</f>
        <v>0.15000000000000002</v>
      </c>
      <c r="AD19" s="207">
        <f>(SUM($Z$19:$Z$21)*70%)+('Egoeren hipotesiak'!F$24*30%)</f>
        <v>0.3</v>
      </c>
      <c r="AE19" s="207">
        <f>(SUM($Z$19:$Z$21)*85%)+('Egoeren hipotesiak'!G$24*15%)</f>
        <v>0.15</v>
      </c>
      <c r="AF19" s="207">
        <f>(SUM($Z$19:$Z$21)*95%)+('Egoeren hipotesiak'!H$24*5%)</f>
        <v>0.05</v>
      </c>
      <c r="AG19" s="207">
        <f>(SUM($Z$19:$Z$21)*70%)+('Egoeren hipotesiak'!I$24*30%)</f>
        <v>0.3</v>
      </c>
      <c r="AH19" s="207">
        <f>(SUM($Z$19:$Z$21)*85%)+('Egoeren hipotesiak'!J$24*15%)</f>
        <v>0.15</v>
      </c>
      <c r="AI19" s="207">
        <f>(SUM($Z$19:$Z$21)*95%)+('Egoeren hipotesiak'!K$24*5%)</f>
        <v>0.2</v>
      </c>
      <c r="AL19" s="286" t="s">
        <v>72</v>
      </c>
      <c r="AM19" s="296">
        <f t="shared" ref="AM19:AU19" si="4">M19*AA19</f>
        <v>0.09</v>
      </c>
      <c r="AN19" s="298">
        <f t="shared" si="4"/>
        <v>2.2499999999999999E-2</v>
      </c>
      <c r="AO19" s="298">
        <f t="shared" si="4"/>
        <v>2.2500000000000006E-2</v>
      </c>
      <c r="AP19" s="298">
        <f t="shared" si="4"/>
        <v>0.09</v>
      </c>
      <c r="AQ19" s="298">
        <f t="shared" si="4"/>
        <v>2.2499999999999999E-2</v>
      </c>
      <c r="AR19" s="298">
        <f t="shared" si="4"/>
        <v>2.5000000000000005E-3</v>
      </c>
      <c r="AS19" s="298">
        <f t="shared" si="4"/>
        <v>0.09</v>
      </c>
      <c r="AT19" s="298">
        <f t="shared" si="4"/>
        <v>2.2499999999999999E-2</v>
      </c>
      <c r="AU19" s="302">
        <f t="shared" si="4"/>
        <v>4.0000000000000008E-2</v>
      </c>
    </row>
    <row r="20" spans="1:47" s="18" customFormat="1" ht="120">
      <c r="A20" s="223"/>
      <c r="B20" s="213"/>
      <c r="C20" s="213"/>
      <c r="D20" s="213"/>
      <c r="E20" s="213"/>
      <c r="F20" s="236"/>
      <c r="G20" s="236"/>
      <c r="H20" s="100" t="s">
        <v>52</v>
      </c>
      <c r="I20" s="69" t="s">
        <v>53</v>
      </c>
      <c r="J20" s="166"/>
      <c r="K20" s="108">
        <v>0.1</v>
      </c>
      <c r="L20" s="48">
        <f t="shared" si="0"/>
        <v>0</v>
      </c>
      <c r="M20" s="208"/>
      <c r="N20" s="208"/>
      <c r="O20" s="208"/>
      <c r="P20" s="208"/>
      <c r="Q20" s="208"/>
      <c r="R20" s="208"/>
      <c r="S20" s="208"/>
      <c r="T20" s="208"/>
      <c r="U20" s="208"/>
      <c r="V20" s="226" t="s">
        <v>73</v>
      </c>
      <c r="W20" s="257" t="s">
        <v>74</v>
      </c>
      <c r="X20" s="220"/>
      <c r="Y20" s="193">
        <v>0.5</v>
      </c>
      <c r="Z20" s="208">
        <f t="shared" si="1"/>
        <v>0</v>
      </c>
      <c r="AA20" s="208"/>
      <c r="AB20" s="208"/>
      <c r="AC20" s="208"/>
      <c r="AD20" s="208"/>
      <c r="AE20" s="208"/>
      <c r="AF20" s="208"/>
      <c r="AG20" s="208"/>
      <c r="AH20" s="208"/>
      <c r="AI20" s="208"/>
      <c r="AL20" s="287"/>
      <c r="AM20" s="296"/>
      <c r="AN20" s="298"/>
      <c r="AO20" s="298"/>
      <c r="AP20" s="298"/>
      <c r="AQ20" s="298"/>
      <c r="AR20" s="298"/>
      <c r="AS20" s="298"/>
      <c r="AT20" s="298"/>
      <c r="AU20" s="302"/>
    </row>
    <row r="21" spans="1:47" s="18" customFormat="1" ht="176.1" customHeight="1" thickBot="1">
      <c r="A21" s="227"/>
      <c r="B21" s="214"/>
      <c r="C21" s="214"/>
      <c r="D21" s="214"/>
      <c r="E21" s="214"/>
      <c r="F21" s="237"/>
      <c r="G21" s="237"/>
      <c r="H21" s="101" t="s">
        <v>56</v>
      </c>
      <c r="I21" s="70" t="s">
        <v>57</v>
      </c>
      <c r="J21" s="167"/>
      <c r="K21" s="109">
        <v>0.1</v>
      </c>
      <c r="L21" s="61">
        <f t="shared" si="0"/>
        <v>0</v>
      </c>
      <c r="M21" s="209"/>
      <c r="N21" s="209"/>
      <c r="O21" s="209"/>
      <c r="P21" s="209"/>
      <c r="Q21" s="209"/>
      <c r="R21" s="209"/>
      <c r="S21" s="209"/>
      <c r="T21" s="209"/>
      <c r="U21" s="209"/>
      <c r="V21" s="260"/>
      <c r="W21" s="258"/>
      <c r="X21" s="221"/>
      <c r="Y21" s="195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L21" s="288"/>
      <c r="AM21" s="296"/>
      <c r="AN21" s="298"/>
      <c r="AO21" s="298"/>
      <c r="AP21" s="298"/>
      <c r="AQ21" s="298"/>
      <c r="AR21" s="298"/>
      <c r="AS21" s="298"/>
      <c r="AT21" s="298"/>
      <c r="AU21" s="302"/>
    </row>
    <row r="22" spans="1:47" s="18" customFormat="1" ht="150">
      <c r="A22" s="222">
        <v>4</v>
      </c>
      <c r="B22" s="212" t="s">
        <v>41</v>
      </c>
      <c r="C22" s="212" t="s">
        <v>42</v>
      </c>
      <c r="D22" s="212" t="s">
        <v>43</v>
      </c>
      <c r="E22" s="212" t="s">
        <v>75</v>
      </c>
      <c r="F22" s="272" t="s">
        <v>76</v>
      </c>
      <c r="G22" s="272" t="s">
        <v>77</v>
      </c>
      <c r="H22" s="196" t="s">
        <v>78</v>
      </c>
      <c r="I22" s="252" t="s">
        <v>79</v>
      </c>
      <c r="J22" s="255"/>
      <c r="K22" s="205">
        <v>0.5</v>
      </c>
      <c r="L22" s="207">
        <f t="shared" si="0"/>
        <v>0</v>
      </c>
      <c r="M22" s="207">
        <f>(SUM($L$22:$L$25)*70%)+('Egoeren hipotesiak'!C$17*30%)</f>
        <v>0.3</v>
      </c>
      <c r="N22" s="207">
        <f>(SUM($L$22:$L$25)*85%)+('Egoeren hipotesiak'!D$17*15%)</f>
        <v>0.15</v>
      </c>
      <c r="O22" s="207">
        <f>(SUM($L$22:$L$25)*95%)+('Egoeren hipotesiak'!E$17*5%)</f>
        <v>0.15000000000000002</v>
      </c>
      <c r="P22" s="207">
        <f>(SUM($L$22:$L$25)*70%)+('Egoeren hipotesiak'!F$17*30%)</f>
        <v>0.3</v>
      </c>
      <c r="Q22" s="207">
        <f>(SUM($L$22:$L$25)*85%)+('Egoeren hipotesiak'!G$17*15%)</f>
        <v>0.15</v>
      </c>
      <c r="R22" s="207">
        <f>(SUM($L$22:$L$25)*95%)+('Egoeren hipotesiak'!H$17*5%)</f>
        <v>0.05</v>
      </c>
      <c r="S22" s="207">
        <f>(SUM($L$22:$L$25)*70%)+('Egoeren hipotesiak'!I$17*30%)</f>
        <v>0.3</v>
      </c>
      <c r="T22" s="207">
        <f>(SUM($L$22:$L$25)*85%)+('Egoeren hipotesiak'!J$17*15%)</f>
        <v>0.15</v>
      </c>
      <c r="U22" s="207">
        <f>(SUM($L$22:$L$25)*95%)+('Egoeren hipotesiak'!K$17*5%)</f>
        <v>0.2</v>
      </c>
      <c r="V22" s="102" t="s">
        <v>58</v>
      </c>
      <c r="W22" s="75" t="s">
        <v>57</v>
      </c>
      <c r="X22" s="165"/>
      <c r="Y22" s="105">
        <v>0.35</v>
      </c>
      <c r="Z22" s="54">
        <f t="shared" ref="Z22:Z27" si="5">X22*Y22</f>
        <v>0</v>
      </c>
      <c r="AA22" s="207">
        <f>(SUM($Z$22:$Z$25)*70%)+('Egoeren hipotesiak'!C$24*30%)</f>
        <v>0.3</v>
      </c>
      <c r="AB22" s="207">
        <f>(SUM($Z$22:$Z$25)*85%)+('Egoeren hipotesiak'!D$24*15%)</f>
        <v>0.15</v>
      </c>
      <c r="AC22" s="207">
        <f>(SUM($Z$22:$Z$25)*95%)+('Egoeren hipotesiak'!E$24*5%)</f>
        <v>0.15000000000000002</v>
      </c>
      <c r="AD22" s="207">
        <f>(SUM($Z$22:$Z$25)*70%)+('Egoeren hipotesiak'!F$24*30%)</f>
        <v>0.3</v>
      </c>
      <c r="AE22" s="207">
        <f>(SUM($Z$22:$Z$25)*85%)+('Egoeren hipotesiak'!G$24*15%)</f>
        <v>0.15</v>
      </c>
      <c r="AF22" s="207">
        <f>(SUM($Z$22:$Z$25)*95%)+('Egoeren hipotesiak'!H$24*5%)</f>
        <v>0.05</v>
      </c>
      <c r="AG22" s="207">
        <f>(SUM($Z$22:$Z$25)*70%)+('Egoeren hipotesiak'!I$24*30%)</f>
        <v>0.3</v>
      </c>
      <c r="AH22" s="207">
        <f>(SUM($Z$22:$Z$25)*85%)+('Egoeren hipotesiak'!J$24*15%)</f>
        <v>0.15</v>
      </c>
      <c r="AI22" s="207">
        <f>(SUM($Z$22:$Z$25)*95%)+('Egoeren hipotesiak'!K$24*5%)</f>
        <v>0.2</v>
      </c>
      <c r="AL22" s="289" t="s">
        <v>80</v>
      </c>
      <c r="AM22" s="296">
        <f t="shared" ref="AM22:AU22" si="6">M22*AA22</f>
        <v>0.09</v>
      </c>
      <c r="AN22" s="298">
        <f t="shared" si="6"/>
        <v>2.2499999999999999E-2</v>
      </c>
      <c r="AO22" s="298">
        <f t="shared" si="6"/>
        <v>2.2500000000000006E-2</v>
      </c>
      <c r="AP22" s="298">
        <f t="shared" si="6"/>
        <v>0.09</v>
      </c>
      <c r="AQ22" s="298">
        <f t="shared" si="6"/>
        <v>2.2499999999999999E-2</v>
      </c>
      <c r="AR22" s="298">
        <f t="shared" si="6"/>
        <v>2.5000000000000005E-3</v>
      </c>
      <c r="AS22" s="298">
        <f t="shared" si="6"/>
        <v>0.09</v>
      </c>
      <c r="AT22" s="298">
        <f t="shared" si="6"/>
        <v>2.2499999999999999E-2</v>
      </c>
      <c r="AU22" s="302">
        <f t="shared" si="6"/>
        <v>4.0000000000000008E-2</v>
      </c>
    </row>
    <row r="23" spans="1:47" s="18" customFormat="1" ht="165">
      <c r="A23" s="223"/>
      <c r="B23" s="213"/>
      <c r="C23" s="213"/>
      <c r="D23" s="213"/>
      <c r="E23" s="213"/>
      <c r="F23" s="273"/>
      <c r="G23" s="273"/>
      <c r="H23" s="197"/>
      <c r="I23" s="253"/>
      <c r="J23" s="220"/>
      <c r="K23" s="206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48" t="s">
        <v>49</v>
      </c>
      <c r="W23" s="74" t="s">
        <v>50</v>
      </c>
      <c r="X23" s="166"/>
      <c r="Y23" s="108">
        <v>0.45</v>
      </c>
      <c r="Z23" s="48">
        <f t="shared" si="5"/>
        <v>0</v>
      </c>
      <c r="AA23" s="208"/>
      <c r="AB23" s="208"/>
      <c r="AC23" s="208"/>
      <c r="AD23" s="208"/>
      <c r="AE23" s="208"/>
      <c r="AF23" s="208"/>
      <c r="AG23" s="208"/>
      <c r="AH23" s="208"/>
      <c r="AI23" s="208"/>
      <c r="AL23" s="290"/>
      <c r="AM23" s="296"/>
      <c r="AN23" s="298"/>
      <c r="AO23" s="298"/>
      <c r="AP23" s="298"/>
      <c r="AQ23" s="298"/>
      <c r="AR23" s="298"/>
      <c r="AS23" s="298"/>
      <c r="AT23" s="298"/>
      <c r="AU23" s="302"/>
    </row>
    <row r="24" spans="1:47" s="18" customFormat="1" ht="255" customHeight="1">
      <c r="A24" s="223"/>
      <c r="B24" s="213"/>
      <c r="C24" s="213"/>
      <c r="D24" s="213"/>
      <c r="E24" s="213"/>
      <c r="F24" s="273"/>
      <c r="G24" s="273"/>
      <c r="H24" s="198" t="s">
        <v>81</v>
      </c>
      <c r="I24" s="257" t="s">
        <v>82</v>
      </c>
      <c r="J24" s="220"/>
      <c r="K24" s="193">
        <v>0.5</v>
      </c>
      <c r="L24" s="208">
        <f>J24*K24</f>
        <v>0</v>
      </c>
      <c r="M24" s="208"/>
      <c r="N24" s="208"/>
      <c r="O24" s="208"/>
      <c r="P24" s="208"/>
      <c r="Q24" s="208"/>
      <c r="R24" s="208"/>
      <c r="S24" s="208"/>
      <c r="T24" s="208"/>
      <c r="U24" s="208"/>
      <c r="V24" s="135" t="s">
        <v>67</v>
      </c>
      <c r="W24" s="74" t="s">
        <v>68</v>
      </c>
      <c r="X24" s="166"/>
      <c r="Y24" s="108">
        <v>0.1</v>
      </c>
      <c r="Z24" s="48">
        <f t="shared" si="5"/>
        <v>0</v>
      </c>
      <c r="AA24" s="208"/>
      <c r="AB24" s="208"/>
      <c r="AC24" s="208"/>
      <c r="AD24" s="208"/>
      <c r="AE24" s="208"/>
      <c r="AF24" s="208"/>
      <c r="AG24" s="208"/>
      <c r="AH24" s="208"/>
      <c r="AI24" s="208"/>
      <c r="AL24" s="290"/>
      <c r="AM24" s="296"/>
      <c r="AN24" s="298"/>
      <c r="AO24" s="298"/>
      <c r="AP24" s="298"/>
      <c r="AQ24" s="298"/>
      <c r="AR24" s="298"/>
      <c r="AS24" s="298"/>
      <c r="AT24" s="298"/>
      <c r="AU24" s="302"/>
    </row>
    <row r="25" spans="1:47" s="18" customFormat="1" ht="210.75" customHeight="1" thickBot="1">
      <c r="A25" s="227"/>
      <c r="B25" s="214"/>
      <c r="C25" s="214"/>
      <c r="D25" s="214"/>
      <c r="E25" s="214"/>
      <c r="F25" s="274"/>
      <c r="G25" s="274"/>
      <c r="H25" s="199"/>
      <c r="I25" s="261"/>
      <c r="J25" s="221"/>
      <c r="K25" s="195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135" t="s">
        <v>65</v>
      </c>
      <c r="W25" s="83" t="s">
        <v>66</v>
      </c>
      <c r="X25" s="167"/>
      <c r="Y25" s="109">
        <v>0.1</v>
      </c>
      <c r="Z25" s="57">
        <f t="shared" si="5"/>
        <v>0</v>
      </c>
      <c r="AA25" s="209"/>
      <c r="AB25" s="209"/>
      <c r="AC25" s="209"/>
      <c r="AD25" s="209"/>
      <c r="AE25" s="209"/>
      <c r="AF25" s="209"/>
      <c r="AG25" s="209"/>
      <c r="AH25" s="209"/>
      <c r="AI25" s="209"/>
      <c r="AL25" s="291"/>
      <c r="AM25" s="296"/>
      <c r="AN25" s="298"/>
      <c r="AO25" s="298"/>
      <c r="AP25" s="298"/>
      <c r="AQ25" s="298"/>
      <c r="AR25" s="298"/>
      <c r="AS25" s="298"/>
      <c r="AT25" s="298"/>
      <c r="AU25" s="302"/>
    </row>
    <row r="26" spans="1:47" s="18" customFormat="1" ht="165">
      <c r="A26" s="222">
        <v>5</v>
      </c>
      <c r="B26" s="212" t="s">
        <v>41</v>
      </c>
      <c r="C26" s="212" t="s">
        <v>42</v>
      </c>
      <c r="D26" s="212" t="s">
        <v>43</v>
      </c>
      <c r="E26" s="212" t="s">
        <v>83</v>
      </c>
      <c r="F26" s="235" t="s">
        <v>84</v>
      </c>
      <c r="G26" s="235" t="s">
        <v>85</v>
      </c>
      <c r="H26" s="132" t="s">
        <v>86</v>
      </c>
      <c r="I26" s="71" t="s">
        <v>87</v>
      </c>
      <c r="J26" s="165"/>
      <c r="K26" s="105">
        <v>0.8</v>
      </c>
      <c r="L26" s="54">
        <f>J26*K26</f>
        <v>0</v>
      </c>
      <c r="M26" s="207">
        <f>(SUM($L$26:$L$28)*70%)+('Egoeren hipotesiak'!C$17*30%)</f>
        <v>0.3</v>
      </c>
      <c r="N26" s="207">
        <f>(SUM($L$26:$L$28)*85%)+('Egoeren hipotesiak'!D$17*15%)</f>
        <v>0.15</v>
      </c>
      <c r="O26" s="207">
        <f>(SUM($L$26:$L$28)*95%)+('Egoeren hipotesiak'!E$17*5%)</f>
        <v>0.15000000000000002</v>
      </c>
      <c r="P26" s="207">
        <f>(SUM($L$26:$L$28)*70%)+('Egoeren hipotesiak'!F$17*30%)</f>
        <v>0.3</v>
      </c>
      <c r="Q26" s="207">
        <f>(SUM($L$26:$L$28)*85%)+('Egoeren hipotesiak'!G$17*15%)</f>
        <v>0.15</v>
      </c>
      <c r="R26" s="207">
        <f>(SUM($L$26:$L$28)*95%)+('Egoeren hipotesiak'!H$17*5%)</f>
        <v>0.05</v>
      </c>
      <c r="S26" s="207">
        <f>(SUM($L$26:$L$28)*70%)+('Egoeren hipotesiak'!I$17*30%)</f>
        <v>0.3</v>
      </c>
      <c r="T26" s="207">
        <f>(SUM($L$26:$L$28)*85%)+('Egoeren hipotesiak'!J$17*15%)</f>
        <v>0.15</v>
      </c>
      <c r="U26" s="207">
        <f>(SUM($L$26:$L$28)*95%)+('Egoeren hipotesiak'!K$17*5%)</f>
        <v>0.2</v>
      </c>
      <c r="V26" s="102" t="s">
        <v>49</v>
      </c>
      <c r="W26" s="84" t="s">
        <v>50</v>
      </c>
      <c r="X26" s="165"/>
      <c r="Y26" s="105">
        <v>0.5</v>
      </c>
      <c r="Z26" s="54">
        <f t="shared" si="5"/>
        <v>0</v>
      </c>
      <c r="AA26" s="207">
        <f>(SUM($Z$26:$Z$28)*70%)+('Egoeren hipotesiak'!C$24*30%)</f>
        <v>0.3</v>
      </c>
      <c r="AB26" s="207">
        <f>(SUM($Z$26:$Z$28)*85%)+('Egoeren hipotesiak'!D$24*15%)</f>
        <v>0.15</v>
      </c>
      <c r="AC26" s="207">
        <f>(SUM($Z$26:$Z$28)*95%)+('Egoeren hipotesiak'!E$24*5%)</f>
        <v>0.15000000000000002</v>
      </c>
      <c r="AD26" s="207">
        <f>(SUM($Z$26:$Z$28)*70%)+('Egoeren hipotesiak'!F$24*30%)</f>
        <v>0.3</v>
      </c>
      <c r="AE26" s="207">
        <f>(SUM($Z$26:$Z$28)*85%)+('Egoeren hipotesiak'!G$24*15%)</f>
        <v>0.15</v>
      </c>
      <c r="AF26" s="207">
        <f>(SUM($Z$26:$Z$28)*95%)+('Egoeren hipotesiak'!H$24*5%)</f>
        <v>0.05</v>
      </c>
      <c r="AG26" s="207">
        <f>(SUM($Z$26:$Z$28)*70%)+('Egoeren hipotesiak'!I$24*30%)</f>
        <v>0.3</v>
      </c>
      <c r="AH26" s="207">
        <f>(SUM($Z$26:$Z$28)*85%)+('Egoeren hipotesiak'!J$24*15%)</f>
        <v>0.15</v>
      </c>
      <c r="AI26" s="207">
        <f>(SUM($Z$26:$Z$28)*95%)+('Egoeren hipotesiak'!K$24*5%)</f>
        <v>0.2</v>
      </c>
      <c r="AL26" s="286" t="s">
        <v>88</v>
      </c>
      <c r="AM26" s="296">
        <f t="shared" ref="AM26:AU26" si="7">M26*AA26</f>
        <v>0.09</v>
      </c>
      <c r="AN26" s="298">
        <f t="shared" si="7"/>
        <v>2.2499999999999999E-2</v>
      </c>
      <c r="AO26" s="298">
        <f t="shared" si="7"/>
        <v>2.2500000000000006E-2</v>
      </c>
      <c r="AP26" s="298">
        <f t="shared" si="7"/>
        <v>0.09</v>
      </c>
      <c r="AQ26" s="298">
        <f t="shared" si="7"/>
        <v>2.2499999999999999E-2</v>
      </c>
      <c r="AR26" s="298">
        <f t="shared" si="7"/>
        <v>2.5000000000000005E-3</v>
      </c>
      <c r="AS26" s="298">
        <f t="shared" si="7"/>
        <v>0.09</v>
      </c>
      <c r="AT26" s="298">
        <f t="shared" si="7"/>
        <v>2.2499999999999999E-2</v>
      </c>
      <c r="AU26" s="302">
        <f t="shared" si="7"/>
        <v>4.0000000000000008E-2</v>
      </c>
    </row>
    <row r="27" spans="1:47" s="18" customFormat="1" ht="120">
      <c r="A27" s="223"/>
      <c r="B27" s="213"/>
      <c r="C27" s="213"/>
      <c r="D27" s="213"/>
      <c r="E27" s="213"/>
      <c r="F27" s="236"/>
      <c r="G27" s="236"/>
      <c r="H27" s="100" t="s">
        <v>52</v>
      </c>
      <c r="I27" s="72" t="s">
        <v>53</v>
      </c>
      <c r="J27" s="166"/>
      <c r="K27" s="108">
        <v>0.1</v>
      </c>
      <c r="L27" s="48">
        <f>J27*K27</f>
        <v>0</v>
      </c>
      <c r="M27" s="208"/>
      <c r="N27" s="208"/>
      <c r="O27" s="208"/>
      <c r="P27" s="208"/>
      <c r="Q27" s="208"/>
      <c r="R27" s="208"/>
      <c r="S27" s="208"/>
      <c r="T27" s="208"/>
      <c r="U27" s="208"/>
      <c r="V27" s="226" t="s">
        <v>73</v>
      </c>
      <c r="W27" s="257" t="s">
        <v>74</v>
      </c>
      <c r="X27" s="220"/>
      <c r="Y27" s="193">
        <v>0.5</v>
      </c>
      <c r="Z27" s="208">
        <f t="shared" si="5"/>
        <v>0</v>
      </c>
      <c r="AA27" s="208"/>
      <c r="AB27" s="208"/>
      <c r="AC27" s="208"/>
      <c r="AD27" s="208"/>
      <c r="AE27" s="208"/>
      <c r="AF27" s="208"/>
      <c r="AG27" s="208"/>
      <c r="AH27" s="208"/>
      <c r="AI27" s="208"/>
      <c r="AL27" s="287"/>
      <c r="AM27" s="296"/>
      <c r="AN27" s="298"/>
      <c r="AO27" s="298"/>
      <c r="AP27" s="298"/>
      <c r="AQ27" s="298"/>
      <c r="AR27" s="298"/>
      <c r="AS27" s="298"/>
      <c r="AT27" s="298"/>
      <c r="AU27" s="302"/>
    </row>
    <row r="28" spans="1:47" s="18" customFormat="1" ht="165.75" thickBot="1">
      <c r="A28" s="227"/>
      <c r="B28" s="214"/>
      <c r="C28" s="214"/>
      <c r="D28" s="214"/>
      <c r="E28" s="214"/>
      <c r="F28" s="237"/>
      <c r="G28" s="237"/>
      <c r="H28" s="101" t="s">
        <v>56</v>
      </c>
      <c r="I28" s="73" t="s">
        <v>57</v>
      </c>
      <c r="J28" s="167"/>
      <c r="K28" s="109">
        <v>0.1</v>
      </c>
      <c r="L28" s="57">
        <f>K28*J28</f>
        <v>0</v>
      </c>
      <c r="M28" s="209"/>
      <c r="N28" s="209"/>
      <c r="O28" s="209"/>
      <c r="P28" s="209"/>
      <c r="Q28" s="209"/>
      <c r="R28" s="209"/>
      <c r="S28" s="209"/>
      <c r="T28" s="209"/>
      <c r="U28" s="209"/>
      <c r="V28" s="260"/>
      <c r="W28" s="258"/>
      <c r="X28" s="221"/>
      <c r="Y28" s="195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L28" s="288"/>
      <c r="AM28" s="296"/>
      <c r="AN28" s="298"/>
      <c r="AO28" s="298"/>
      <c r="AP28" s="298"/>
      <c r="AQ28" s="298"/>
      <c r="AR28" s="298"/>
      <c r="AS28" s="298"/>
      <c r="AT28" s="298"/>
      <c r="AU28" s="302"/>
    </row>
    <row r="29" spans="1:47" s="18" customFormat="1" ht="165">
      <c r="A29" s="222">
        <v>6</v>
      </c>
      <c r="B29" s="212" t="s">
        <v>41</v>
      </c>
      <c r="C29" s="212" t="s">
        <v>42</v>
      </c>
      <c r="D29" s="212" t="s">
        <v>43</v>
      </c>
      <c r="E29" s="212" t="s">
        <v>89</v>
      </c>
      <c r="F29" s="215" t="s">
        <v>90</v>
      </c>
      <c r="G29" s="215" t="s">
        <v>91</v>
      </c>
      <c r="H29" s="196" t="s">
        <v>47</v>
      </c>
      <c r="I29" s="259" t="s">
        <v>48</v>
      </c>
      <c r="J29" s="255"/>
      <c r="K29" s="205">
        <v>0.5</v>
      </c>
      <c r="L29" s="207">
        <f>J29*K29</f>
        <v>0</v>
      </c>
      <c r="M29" s="207">
        <f>(SUM($L$29:$L$32)*70%)+('Egoeren hipotesiak'!C$17*30%)</f>
        <v>0.3</v>
      </c>
      <c r="N29" s="207">
        <f>(SUM($L$29:$L$32)*85%)+('Egoeren hipotesiak'!D$17*15%)</f>
        <v>0.15</v>
      </c>
      <c r="O29" s="207">
        <f>(SUM($L$29:$L$32)*95%)+('Egoeren hipotesiak'!E$17*5%)</f>
        <v>0.15000000000000002</v>
      </c>
      <c r="P29" s="207">
        <f>(SUM($L$29:$L$32)*70%)+('Egoeren hipotesiak'!F$17*30%)</f>
        <v>0.3</v>
      </c>
      <c r="Q29" s="207">
        <f>(SUM($L$29:$L$32)*85%)+('Egoeren hipotesiak'!G$17*15%)</f>
        <v>0.15</v>
      </c>
      <c r="R29" s="207">
        <f>(SUM($L$29:$L$32)*95%)+('Egoeren hipotesiak'!H$17*5%)</f>
        <v>0.05</v>
      </c>
      <c r="S29" s="207">
        <f>(SUM($L$29:$L$32)*70%)+('Egoeren hipotesiak'!I$17*30%)</f>
        <v>0.3</v>
      </c>
      <c r="T29" s="207">
        <f>(SUM($L$29:$L$32)*85%)+('Egoeren hipotesiak'!J$17*15%)</f>
        <v>0.15</v>
      </c>
      <c r="U29" s="207">
        <f>(SUM($L$29:$L$32)*95%)+('Egoeren hipotesiak'!K$17*5%)</f>
        <v>0.2</v>
      </c>
      <c r="V29" s="102" t="s">
        <v>49</v>
      </c>
      <c r="W29" s="84" t="s">
        <v>50</v>
      </c>
      <c r="X29" s="178"/>
      <c r="Y29" s="105">
        <v>0.4</v>
      </c>
      <c r="Z29" s="54">
        <f t="shared" ref="Z29:Z55" si="8">X29*Y29</f>
        <v>0</v>
      </c>
      <c r="AA29" s="207">
        <f>(SUM($Z$29:$Z$32)*70%)+('Egoeren hipotesiak'!C$24*30%)</f>
        <v>0.3</v>
      </c>
      <c r="AB29" s="207">
        <f>(SUM($Z$29:$Z$32)*85%)+('Egoeren hipotesiak'!D$24*15%)</f>
        <v>0.15</v>
      </c>
      <c r="AC29" s="207">
        <f>(SUM($Z$29:$Z$32)*95%)+('Egoeren hipotesiak'!E$24*5%)</f>
        <v>0.15000000000000002</v>
      </c>
      <c r="AD29" s="207">
        <f>(SUM($Z$29:$Z$32)*70%)+('Egoeren hipotesiak'!F$24*30%)</f>
        <v>0.3</v>
      </c>
      <c r="AE29" s="207">
        <f>(SUM($Z$29:$Z$32)*85%)+('Egoeren hipotesiak'!G$24*15%)</f>
        <v>0.15</v>
      </c>
      <c r="AF29" s="207">
        <f>(SUM($Z$29:$Z$32)*95%)+('Egoeren hipotesiak'!H$24*5%)</f>
        <v>0.05</v>
      </c>
      <c r="AG29" s="207">
        <f>(SUM($Z$29:$Z$32)*70%)+('Egoeren hipotesiak'!I$24*30%)</f>
        <v>0.3</v>
      </c>
      <c r="AH29" s="207">
        <f>(SUM($Z$29:$Z$32)*85%)+('Egoeren hipotesiak'!J$24*15%)</f>
        <v>0.15</v>
      </c>
      <c r="AI29" s="207">
        <f>(SUM($Z$29:$Z$32)*95%)+('Egoeren hipotesiak'!K$24*5%)</f>
        <v>0.2</v>
      </c>
      <c r="AL29" s="283" t="s">
        <v>92</v>
      </c>
      <c r="AM29" s="296">
        <f t="shared" ref="AM29:AU29" si="9">M29*AA29</f>
        <v>0.09</v>
      </c>
      <c r="AN29" s="298">
        <f t="shared" si="9"/>
        <v>2.2499999999999999E-2</v>
      </c>
      <c r="AO29" s="298">
        <f t="shared" si="9"/>
        <v>2.2500000000000006E-2</v>
      </c>
      <c r="AP29" s="298">
        <f t="shared" si="9"/>
        <v>0.09</v>
      </c>
      <c r="AQ29" s="298">
        <f t="shared" si="9"/>
        <v>2.2499999999999999E-2</v>
      </c>
      <c r="AR29" s="298">
        <f t="shared" si="9"/>
        <v>2.5000000000000005E-3</v>
      </c>
      <c r="AS29" s="298">
        <f t="shared" si="9"/>
        <v>0.09</v>
      </c>
      <c r="AT29" s="298">
        <f t="shared" si="9"/>
        <v>2.2499999999999999E-2</v>
      </c>
      <c r="AU29" s="308">
        <f t="shared" si="9"/>
        <v>4.0000000000000008E-2</v>
      </c>
    </row>
    <row r="30" spans="1:47" s="18" customFormat="1" ht="210" customHeight="1">
      <c r="A30" s="223"/>
      <c r="B30" s="213"/>
      <c r="C30" s="213"/>
      <c r="D30" s="213"/>
      <c r="E30" s="213"/>
      <c r="F30" s="216"/>
      <c r="G30" s="216"/>
      <c r="H30" s="197"/>
      <c r="I30" s="218"/>
      <c r="J30" s="220"/>
      <c r="K30" s="206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49" t="s">
        <v>65</v>
      </c>
      <c r="W30" s="72" t="s">
        <v>66</v>
      </c>
      <c r="X30" s="179"/>
      <c r="Y30" s="108">
        <v>0.1</v>
      </c>
      <c r="Z30" s="48">
        <f t="shared" si="8"/>
        <v>0</v>
      </c>
      <c r="AA30" s="208"/>
      <c r="AB30" s="208"/>
      <c r="AC30" s="208"/>
      <c r="AD30" s="208"/>
      <c r="AE30" s="208"/>
      <c r="AF30" s="208"/>
      <c r="AG30" s="208"/>
      <c r="AH30" s="208"/>
      <c r="AI30" s="208"/>
      <c r="AL30" s="284"/>
      <c r="AM30" s="296"/>
      <c r="AN30" s="298"/>
      <c r="AO30" s="298"/>
      <c r="AP30" s="298"/>
      <c r="AQ30" s="298"/>
      <c r="AR30" s="298"/>
      <c r="AS30" s="298"/>
      <c r="AT30" s="298"/>
      <c r="AU30" s="302"/>
    </row>
    <row r="31" spans="1:47" s="18" customFormat="1" ht="195" customHeight="1">
      <c r="A31" s="223"/>
      <c r="B31" s="213"/>
      <c r="C31" s="213"/>
      <c r="D31" s="213"/>
      <c r="E31" s="213"/>
      <c r="F31" s="216"/>
      <c r="G31" s="216"/>
      <c r="H31" s="198" t="s">
        <v>93</v>
      </c>
      <c r="I31" s="257" t="s">
        <v>94</v>
      </c>
      <c r="J31" s="220"/>
      <c r="K31" s="193">
        <v>0.5</v>
      </c>
      <c r="L31" s="208">
        <f>J31*K31</f>
        <v>0</v>
      </c>
      <c r="M31" s="208"/>
      <c r="N31" s="208"/>
      <c r="O31" s="208"/>
      <c r="P31" s="208"/>
      <c r="Q31" s="208"/>
      <c r="R31" s="208"/>
      <c r="S31" s="208"/>
      <c r="T31" s="208"/>
      <c r="U31" s="208"/>
      <c r="V31" s="48" t="s">
        <v>54</v>
      </c>
      <c r="W31" s="82" t="s">
        <v>55</v>
      </c>
      <c r="X31" s="179"/>
      <c r="Y31" s="108">
        <v>0.4</v>
      </c>
      <c r="Z31" s="48">
        <f t="shared" si="8"/>
        <v>0</v>
      </c>
      <c r="AA31" s="208"/>
      <c r="AB31" s="208"/>
      <c r="AC31" s="208"/>
      <c r="AD31" s="208"/>
      <c r="AE31" s="208"/>
      <c r="AF31" s="208"/>
      <c r="AG31" s="208"/>
      <c r="AH31" s="208"/>
      <c r="AI31" s="208"/>
      <c r="AL31" s="284"/>
      <c r="AM31" s="296"/>
      <c r="AN31" s="298"/>
      <c r="AO31" s="298"/>
      <c r="AP31" s="298"/>
      <c r="AQ31" s="298"/>
      <c r="AR31" s="298"/>
      <c r="AS31" s="298"/>
      <c r="AT31" s="298"/>
      <c r="AU31" s="302"/>
    </row>
    <row r="32" spans="1:47" s="18" customFormat="1" ht="240.75" customHeight="1" thickBot="1">
      <c r="A32" s="227"/>
      <c r="B32" s="214"/>
      <c r="C32" s="214"/>
      <c r="D32" s="214"/>
      <c r="E32" s="214"/>
      <c r="F32" s="217"/>
      <c r="G32" s="217"/>
      <c r="H32" s="199"/>
      <c r="I32" s="261"/>
      <c r="J32" s="221"/>
      <c r="K32" s="195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135" t="s">
        <v>95</v>
      </c>
      <c r="W32" s="78" t="s">
        <v>96</v>
      </c>
      <c r="X32" s="174"/>
      <c r="Y32" s="109">
        <v>0.1</v>
      </c>
      <c r="Z32" s="57">
        <f t="shared" si="8"/>
        <v>0</v>
      </c>
      <c r="AA32" s="209"/>
      <c r="AB32" s="209"/>
      <c r="AC32" s="209"/>
      <c r="AD32" s="209"/>
      <c r="AE32" s="209"/>
      <c r="AF32" s="209"/>
      <c r="AG32" s="209"/>
      <c r="AH32" s="209"/>
      <c r="AI32" s="209"/>
      <c r="AL32" s="285"/>
      <c r="AM32" s="296"/>
      <c r="AN32" s="298"/>
      <c r="AO32" s="298"/>
      <c r="AP32" s="298"/>
      <c r="AQ32" s="298"/>
      <c r="AR32" s="298"/>
      <c r="AS32" s="298"/>
      <c r="AT32" s="298"/>
      <c r="AU32" s="302"/>
    </row>
    <row r="33" spans="1:47" s="18" customFormat="1" ht="150">
      <c r="A33" s="222">
        <v>7</v>
      </c>
      <c r="B33" s="212" t="s">
        <v>41</v>
      </c>
      <c r="C33" s="212" t="s">
        <v>42</v>
      </c>
      <c r="D33" s="212" t="s">
        <v>97</v>
      </c>
      <c r="E33" s="212" t="s">
        <v>98</v>
      </c>
      <c r="F33" s="215" t="s">
        <v>99</v>
      </c>
      <c r="G33" s="215" t="s">
        <v>100</v>
      </c>
      <c r="H33" s="196" t="s">
        <v>101</v>
      </c>
      <c r="I33" s="259" t="s">
        <v>102</v>
      </c>
      <c r="J33" s="255"/>
      <c r="K33" s="205">
        <v>0.5</v>
      </c>
      <c r="L33" s="207">
        <f>J33*K33</f>
        <v>0</v>
      </c>
      <c r="M33" s="207">
        <f>(SUM($L$33:$L$36)*70%)+('Egoeren hipotesiak'!C$17*30%)</f>
        <v>0.3</v>
      </c>
      <c r="N33" s="207">
        <f>(SUM($L$33:$L$36)*85%)+('Egoeren hipotesiak'!D$17*15%)</f>
        <v>0.15</v>
      </c>
      <c r="O33" s="207">
        <f>(SUM($L$33:$L$36)*95%)+('Egoeren hipotesiak'!E$17*5%)</f>
        <v>0.15000000000000002</v>
      </c>
      <c r="P33" s="207">
        <f>(SUM($L$33:$L$36)*70%)+('Egoeren hipotesiak'!F$17*30%)</f>
        <v>0.3</v>
      </c>
      <c r="Q33" s="207">
        <f>(SUM($L$33:$L$36)*85%)+('Egoeren hipotesiak'!G$17*15%)</f>
        <v>0.15</v>
      </c>
      <c r="R33" s="207">
        <f>(SUM($L$33:$L$36)*95%)+('Egoeren hipotesiak'!H$17*5%)</f>
        <v>0.05</v>
      </c>
      <c r="S33" s="207">
        <f>(SUM($L$33:$L$36)*70%)+('Egoeren hipotesiak'!I$17*30%)</f>
        <v>0.3</v>
      </c>
      <c r="T33" s="207">
        <f>(SUM($L$33:$L$36)*85%)+('Egoeren hipotesiak'!J$17*15%)</f>
        <v>0.15</v>
      </c>
      <c r="U33" s="207">
        <f>(SUM($L$33:$L$36)*95%)+('Egoeren hipotesiak'!K$17*5%)</f>
        <v>0.2</v>
      </c>
      <c r="V33" s="102" t="s">
        <v>73</v>
      </c>
      <c r="W33" s="71" t="s">
        <v>74</v>
      </c>
      <c r="X33" s="178"/>
      <c r="Y33" s="105">
        <v>0.35</v>
      </c>
      <c r="Z33" s="54">
        <f t="shared" si="8"/>
        <v>0</v>
      </c>
      <c r="AA33" s="207">
        <f>(SUM($Z$33:$Z$36)*70%)+('Egoeren hipotesiak'!C$24*30%)</f>
        <v>0.3</v>
      </c>
      <c r="AB33" s="207">
        <f>(SUM($Z$33:$Z$36)*85%)+('Egoeren hipotesiak'!D$24*15%)</f>
        <v>0.15</v>
      </c>
      <c r="AC33" s="207">
        <f>(SUM($Z$33:$Z$36)*95%)+('Egoeren hipotesiak'!E$24*5%)</f>
        <v>0.15000000000000002</v>
      </c>
      <c r="AD33" s="207">
        <f>(SUM($Z$33:$Z$36)*70%)+('Egoeren hipotesiak'!F$24*30%)</f>
        <v>0.3</v>
      </c>
      <c r="AE33" s="207">
        <f>(SUM($Z$33:$Z$36)*85%)+('Egoeren hipotesiak'!G$24*15%)</f>
        <v>0.15</v>
      </c>
      <c r="AF33" s="207">
        <f>(SUM($Z$33:$Z$36)*95%)+('Egoeren hipotesiak'!H$24*5%)</f>
        <v>0.05</v>
      </c>
      <c r="AG33" s="207">
        <f>(SUM($Z$33:$Z$36)*70%)+('Egoeren hipotesiak'!I$24*30%)</f>
        <v>0.3</v>
      </c>
      <c r="AH33" s="207">
        <f>(SUM($Z$33:$Z$36)*85%)+('Egoeren hipotesiak'!J$24*15%)</f>
        <v>0.15</v>
      </c>
      <c r="AI33" s="207">
        <f>(SUM($Z$33:$Z$36)*95%)+('Egoeren hipotesiak'!K$24*5%)</f>
        <v>0.2</v>
      </c>
      <c r="AL33" s="283" t="s">
        <v>103</v>
      </c>
      <c r="AM33" s="296">
        <f t="shared" ref="AM33:AU33" si="10">M33*AA33</f>
        <v>0.09</v>
      </c>
      <c r="AN33" s="298">
        <f t="shared" si="10"/>
        <v>2.2499999999999999E-2</v>
      </c>
      <c r="AO33" s="298">
        <f t="shared" si="10"/>
        <v>2.2500000000000006E-2</v>
      </c>
      <c r="AP33" s="298">
        <f t="shared" si="10"/>
        <v>0.09</v>
      </c>
      <c r="AQ33" s="298">
        <f t="shared" si="10"/>
        <v>2.2499999999999999E-2</v>
      </c>
      <c r="AR33" s="298">
        <f t="shared" si="10"/>
        <v>2.5000000000000005E-3</v>
      </c>
      <c r="AS33" s="298">
        <f t="shared" si="10"/>
        <v>0.09</v>
      </c>
      <c r="AT33" s="298">
        <f t="shared" si="10"/>
        <v>2.2499999999999999E-2</v>
      </c>
      <c r="AU33" s="302">
        <f t="shared" si="10"/>
        <v>4.0000000000000008E-2</v>
      </c>
    </row>
    <row r="34" spans="1:47" s="18" customFormat="1" ht="210" customHeight="1">
      <c r="A34" s="223"/>
      <c r="B34" s="213"/>
      <c r="C34" s="213"/>
      <c r="D34" s="213"/>
      <c r="E34" s="213"/>
      <c r="F34" s="216"/>
      <c r="G34" s="216"/>
      <c r="H34" s="197"/>
      <c r="I34" s="257"/>
      <c r="J34" s="220"/>
      <c r="K34" s="206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49" t="s">
        <v>65</v>
      </c>
      <c r="W34" s="72" t="s">
        <v>66</v>
      </c>
      <c r="X34" s="179"/>
      <c r="Y34" s="108">
        <v>0.2</v>
      </c>
      <c r="Z34" s="48">
        <f t="shared" si="8"/>
        <v>0</v>
      </c>
      <c r="AA34" s="208"/>
      <c r="AB34" s="208"/>
      <c r="AC34" s="208"/>
      <c r="AD34" s="208"/>
      <c r="AE34" s="208"/>
      <c r="AF34" s="208"/>
      <c r="AG34" s="208"/>
      <c r="AH34" s="208"/>
      <c r="AI34" s="208"/>
      <c r="AL34" s="284"/>
      <c r="AM34" s="296"/>
      <c r="AN34" s="298"/>
      <c r="AO34" s="298"/>
      <c r="AP34" s="298"/>
      <c r="AQ34" s="298"/>
      <c r="AR34" s="298"/>
      <c r="AS34" s="298"/>
      <c r="AT34" s="298"/>
      <c r="AU34" s="302"/>
    </row>
    <row r="35" spans="1:47" s="18" customFormat="1" ht="165">
      <c r="A35" s="223"/>
      <c r="B35" s="213"/>
      <c r="C35" s="213"/>
      <c r="D35" s="213"/>
      <c r="E35" s="213"/>
      <c r="F35" s="216"/>
      <c r="G35" s="216"/>
      <c r="H35" s="198" t="s">
        <v>104</v>
      </c>
      <c r="I35" s="218" t="s">
        <v>105</v>
      </c>
      <c r="J35" s="220"/>
      <c r="K35" s="193">
        <v>0.5</v>
      </c>
      <c r="L35" s="208">
        <f>J35*K35</f>
        <v>0</v>
      </c>
      <c r="M35" s="208"/>
      <c r="N35" s="208"/>
      <c r="O35" s="208"/>
      <c r="P35" s="208"/>
      <c r="Q35" s="208"/>
      <c r="R35" s="208"/>
      <c r="S35" s="208"/>
      <c r="T35" s="208"/>
      <c r="U35" s="208"/>
      <c r="V35" s="48" t="s">
        <v>49</v>
      </c>
      <c r="W35" s="72" t="s">
        <v>50</v>
      </c>
      <c r="X35" s="179"/>
      <c r="Y35" s="108">
        <v>0.3</v>
      </c>
      <c r="Z35" s="48">
        <f t="shared" si="8"/>
        <v>0</v>
      </c>
      <c r="AA35" s="208"/>
      <c r="AB35" s="208"/>
      <c r="AC35" s="208"/>
      <c r="AD35" s="208"/>
      <c r="AE35" s="208"/>
      <c r="AF35" s="208"/>
      <c r="AG35" s="208"/>
      <c r="AH35" s="208"/>
      <c r="AI35" s="208"/>
      <c r="AL35" s="284"/>
      <c r="AM35" s="296"/>
      <c r="AN35" s="298"/>
      <c r="AO35" s="298"/>
      <c r="AP35" s="298"/>
      <c r="AQ35" s="298"/>
      <c r="AR35" s="298"/>
      <c r="AS35" s="298"/>
      <c r="AT35" s="298"/>
      <c r="AU35" s="302"/>
    </row>
    <row r="36" spans="1:47" s="18" customFormat="1" ht="240.75" customHeight="1" thickBot="1">
      <c r="A36" s="227"/>
      <c r="B36" s="214"/>
      <c r="C36" s="214"/>
      <c r="D36" s="214"/>
      <c r="E36" s="214"/>
      <c r="F36" s="217"/>
      <c r="G36" s="217"/>
      <c r="H36" s="199"/>
      <c r="I36" s="258"/>
      <c r="J36" s="221"/>
      <c r="K36" s="195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135" t="s">
        <v>95</v>
      </c>
      <c r="W36" s="78" t="s">
        <v>96</v>
      </c>
      <c r="X36" s="174"/>
      <c r="Y36" s="109">
        <v>0.15</v>
      </c>
      <c r="Z36" s="57">
        <f t="shared" si="8"/>
        <v>0</v>
      </c>
      <c r="AA36" s="209"/>
      <c r="AB36" s="209"/>
      <c r="AC36" s="209"/>
      <c r="AD36" s="209"/>
      <c r="AE36" s="209"/>
      <c r="AF36" s="209"/>
      <c r="AG36" s="209"/>
      <c r="AH36" s="209"/>
      <c r="AI36" s="209"/>
      <c r="AL36" s="285"/>
      <c r="AM36" s="296"/>
      <c r="AN36" s="298"/>
      <c r="AO36" s="298"/>
      <c r="AP36" s="298"/>
      <c r="AQ36" s="298"/>
      <c r="AR36" s="298"/>
      <c r="AS36" s="298"/>
      <c r="AT36" s="298"/>
      <c r="AU36" s="302"/>
    </row>
    <row r="37" spans="1:47" s="18" customFormat="1" ht="39" customHeight="1">
      <c r="A37" s="222">
        <v>8</v>
      </c>
      <c r="B37" s="212" t="s">
        <v>41</v>
      </c>
      <c r="C37" s="212" t="s">
        <v>42</v>
      </c>
      <c r="D37" s="212" t="s">
        <v>97</v>
      </c>
      <c r="E37" s="212" t="s">
        <v>106</v>
      </c>
      <c r="F37" s="215" t="s">
        <v>107</v>
      </c>
      <c r="G37" s="215" t="s">
        <v>108</v>
      </c>
      <c r="H37" s="196" t="s">
        <v>109</v>
      </c>
      <c r="I37" s="256" t="s">
        <v>110</v>
      </c>
      <c r="J37" s="255"/>
      <c r="K37" s="205">
        <v>0.5</v>
      </c>
      <c r="L37" s="207">
        <f>J37*K37</f>
        <v>0</v>
      </c>
      <c r="M37" s="207">
        <f>(SUM($L$37:$L$40)*70%)+('Egoeren hipotesiak'!C$17*30%)</f>
        <v>0.3</v>
      </c>
      <c r="N37" s="207">
        <f>(SUM($L$37:$L$40)*85%)+('Egoeren hipotesiak'!D$17*15%)</f>
        <v>0.15</v>
      </c>
      <c r="O37" s="207">
        <f>(SUM($L$37:$L$40)*95%)+('Egoeren hipotesiak'!E$17*5%)</f>
        <v>0.15000000000000002</v>
      </c>
      <c r="P37" s="207">
        <f>(SUM($L$37:$L$40)*70%)+('Egoeren hipotesiak'!F$17*30%)</f>
        <v>0.3</v>
      </c>
      <c r="Q37" s="207">
        <f>(SUM($L$37:$L$40)*85%)+('Egoeren hipotesiak'!G$17*15%)</f>
        <v>0.15</v>
      </c>
      <c r="R37" s="207">
        <f>(SUM($L$37:$L$40)*95%)+('Egoeren hipotesiak'!H$17*5%)</f>
        <v>0.05</v>
      </c>
      <c r="S37" s="207">
        <f>(SUM($L$37:$L$40)*70%)+('Egoeren hipotesiak'!I$17*30%)</f>
        <v>0.3</v>
      </c>
      <c r="T37" s="207">
        <f>(SUM($L$37:$L$40)*85%)+('Egoeren hipotesiak'!J$17*15%)</f>
        <v>0.15</v>
      </c>
      <c r="U37" s="207">
        <f>(SUM($L$37:$L$40)*95%)+('Egoeren hipotesiak'!K$17*5%)</f>
        <v>0.2</v>
      </c>
      <c r="V37" s="102" t="s">
        <v>73</v>
      </c>
      <c r="W37" s="75" t="s">
        <v>74</v>
      </c>
      <c r="X37" s="165"/>
      <c r="Y37" s="105">
        <v>0.4</v>
      </c>
      <c r="Z37" s="54">
        <f t="shared" si="8"/>
        <v>0</v>
      </c>
      <c r="AA37" s="207">
        <f>(SUM($Z$37:$Z$40)*70%)+('Egoeren hipotesiak'!C$24*30%)</f>
        <v>0.3</v>
      </c>
      <c r="AB37" s="207">
        <f>(SUM($Z$37:$Z$40)*85%)+('Egoeren hipotesiak'!D$24*15%)</f>
        <v>0.15</v>
      </c>
      <c r="AC37" s="207">
        <f>(SUM($Z$37:$Z$40)*95%)+('Egoeren hipotesiak'!E$24*5%)</f>
        <v>0.15000000000000002</v>
      </c>
      <c r="AD37" s="207">
        <f>(SUM($Z$37:$Z$40)*70%)+('Egoeren hipotesiak'!F$24*30%)</f>
        <v>0.3</v>
      </c>
      <c r="AE37" s="207">
        <f>(SUM($Z$37:$Z$40)*85%)+('Egoeren hipotesiak'!G$24*15%)</f>
        <v>0.15</v>
      </c>
      <c r="AF37" s="207">
        <f>(SUM($Z$37:$Z$40)*95%)+('Egoeren hipotesiak'!H$24*5%)</f>
        <v>0.05</v>
      </c>
      <c r="AG37" s="207">
        <f>(SUM($Z$37:$Z$40)*70%)+('Egoeren hipotesiak'!I$24*30%)</f>
        <v>0.3</v>
      </c>
      <c r="AH37" s="207">
        <f>(SUM($Z$37:$Z$40)*85%)+('Egoeren hipotesiak'!J$24*15%)</f>
        <v>0.15</v>
      </c>
      <c r="AI37" s="207">
        <f>(SUM($Z$37:$Z$40)*95%)+('Egoeren hipotesiak'!K$24*5%)</f>
        <v>0.2</v>
      </c>
      <c r="AL37" s="283" t="s">
        <v>111</v>
      </c>
      <c r="AM37" s="296">
        <f t="shared" ref="AM37:AU37" si="11">M37*AA37</f>
        <v>0.09</v>
      </c>
      <c r="AN37" s="298">
        <f t="shared" si="11"/>
        <v>2.2499999999999999E-2</v>
      </c>
      <c r="AO37" s="298">
        <f t="shared" si="11"/>
        <v>2.2500000000000006E-2</v>
      </c>
      <c r="AP37" s="298">
        <f t="shared" si="11"/>
        <v>0.09</v>
      </c>
      <c r="AQ37" s="298">
        <f t="shared" si="11"/>
        <v>2.2499999999999999E-2</v>
      </c>
      <c r="AR37" s="298">
        <f t="shared" si="11"/>
        <v>2.5000000000000005E-3</v>
      </c>
      <c r="AS37" s="298">
        <f t="shared" si="11"/>
        <v>0.09</v>
      </c>
      <c r="AT37" s="298">
        <f t="shared" si="11"/>
        <v>2.2499999999999999E-2</v>
      </c>
      <c r="AU37" s="302">
        <f t="shared" si="11"/>
        <v>4.0000000000000008E-2</v>
      </c>
    </row>
    <row r="38" spans="1:47" s="18" customFormat="1" ht="165">
      <c r="A38" s="223"/>
      <c r="B38" s="213"/>
      <c r="C38" s="213"/>
      <c r="D38" s="213"/>
      <c r="E38" s="213"/>
      <c r="F38" s="216"/>
      <c r="G38" s="216"/>
      <c r="H38" s="197"/>
      <c r="I38" s="257"/>
      <c r="J38" s="220"/>
      <c r="K38" s="206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48" t="s">
        <v>49</v>
      </c>
      <c r="W38" s="74" t="s">
        <v>50</v>
      </c>
      <c r="X38" s="166"/>
      <c r="Y38" s="108">
        <v>0.3</v>
      </c>
      <c r="Z38" s="48">
        <f t="shared" si="8"/>
        <v>0</v>
      </c>
      <c r="AA38" s="208"/>
      <c r="AB38" s="208"/>
      <c r="AC38" s="208"/>
      <c r="AD38" s="208"/>
      <c r="AE38" s="208"/>
      <c r="AF38" s="208"/>
      <c r="AG38" s="208"/>
      <c r="AH38" s="208"/>
      <c r="AI38" s="208"/>
      <c r="AL38" s="284"/>
      <c r="AM38" s="296"/>
      <c r="AN38" s="298"/>
      <c r="AO38" s="298"/>
      <c r="AP38" s="298"/>
      <c r="AQ38" s="298"/>
      <c r="AR38" s="298"/>
      <c r="AS38" s="298"/>
      <c r="AT38" s="298"/>
      <c r="AU38" s="302"/>
    </row>
    <row r="39" spans="1:47" s="18" customFormat="1" ht="240" customHeight="1">
      <c r="A39" s="223"/>
      <c r="B39" s="213"/>
      <c r="C39" s="213"/>
      <c r="D39" s="213"/>
      <c r="E39" s="213"/>
      <c r="F39" s="216"/>
      <c r="G39" s="216"/>
      <c r="H39" s="198" t="s">
        <v>101</v>
      </c>
      <c r="I39" s="218" t="s">
        <v>102</v>
      </c>
      <c r="J39" s="220"/>
      <c r="K39" s="193">
        <v>0.5</v>
      </c>
      <c r="L39" s="208">
        <f>J39*K39</f>
        <v>0</v>
      </c>
      <c r="M39" s="208"/>
      <c r="N39" s="208"/>
      <c r="O39" s="208"/>
      <c r="P39" s="208"/>
      <c r="Q39" s="208"/>
      <c r="R39" s="208"/>
      <c r="S39" s="208"/>
      <c r="T39" s="208"/>
      <c r="U39" s="208"/>
      <c r="V39" s="48" t="s">
        <v>95</v>
      </c>
      <c r="W39" s="82" t="s">
        <v>96</v>
      </c>
      <c r="X39" s="166"/>
      <c r="Y39" s="108">
        <v>0.2</v>
      </c>
      <c r="Z39" s="48">
        <f t="shared" si="8"/>
        <v>0</v>
      </c>
      <c r="AA39" s="208"/>
      <c r="AB39" s="208"/>
      <c r="AC39" s="208"/>
      <c r="AD39" s="208"/>
      <c r="AE39" s="208"/>
      <c r="AF39" s="208"/>
      <c r="AG39" s="208"/>
      <c r="AH39" s="208"/>
      <c r="AI39" s="208"/>
      <c r="AL39" s="284"/>
      <c r="AM39" s="296"/>
      <c r="AN39" s="298"/>
      <c r="AO39" s="298"/>
      <c r="AP39" s="298"/>
      <c r="AQ39" s="298"/>
      <c r="AR39" s="298"/>
      <c r="AS39" s="298"/>
      <c r="AT39" s="298"/>
      <c r="AU39" s="302"/>
    </row>
    <row r="40" spans="1:47" s="18" customFormat="1" ht="150.75" thickBot="1">
      <c r="A40" s="227"/>
      <c r="B40" s="214"/>
      <c r="C40" s="214"/>
      <c r="D40" s="214"/>
      <c r="E40" s="214"/>
      <c r="F40" s="217"/>
      <c r="G40" s="217"/>
      <c r="H40" s="199"/>
      <c r="I40" s="258"/>
      <c r="J40" s="221"/>
      <c r="K40" s="195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135" t="s">
        <v>58</v>
      </c>
      <c r="W40" s="78" t="s">
        <v>57</v>
      </c>
      <c r="X40" s="167"/>
      <c r="Y40" s="109">
        <v>0.1</v>
      </c>
      <c r="Z40" s="57">
        <f t="shared" si="8"/>
        <v>0</v>
      </c>
      <c r="AA40" s="209"/>
      <c r="AB40" s="209"/>
      <c r="AC40" s="209"/>
      <c r="AD40" s="209"/>
      <c r="AE40" s="209"/>
      <c r="AF40" s="209"/>
      <c r="AG40" s="209"/>
      <c r="AH40" s="209"/>
      <c r="AI40" s="209"/>
      <c r="AL40" s="285"/>
      <c r="AM40" s="296"/>
      <c r="AN40" s="298"/>
      <c r="AO40" s="298"/>
      <c r="AP40" s="298"/>
      <c r="AQ40" s="298"/>
      <c r="AR40" s="298"/>
      <c r="AS40" s="298"/>
      <c r="AT40" s="298"/>
      <c r="AU40" s="302"/>
    </row>
    <row r="41" spans="1:47" s="18" customFormat="1" ht="165">
      <c r="A41" s="212">
        <v>9</v>
      </c>
      <c r="B41" s="212" t="s">
        <v>41</v>
      </c>
      <c r="C41" s="212" t="s">
        <v>42</v>
      </c>
      <c r="D41" s="212" t="s">
        <v>97</v>
      </c>
      <c r="E41" s="212" t="s">
        <v>112</v>
      </c>
      <c r="F41" s="235" t="s">
        <v>113</v>
      </c>
      <c r="G41" s="235" t="s">
        <v>114</v>
      </c>
      <c r="H41" s="132" t="s">
        <v>115</v>
      </c>
      <c r="I41" s="68" t="s">
        <v>116</v>
      </c>
      <c r="J41" s="165"/>
      <c r="K41" s="105">
        <v>0.33</v>
      </c>
      <c r="L41" s="60">
        <f>J41*K41</f>
        <v>0</v>
      </c>
      <c r="M41" s="207">
        <f>(SUM($L$41:$L$43)*70%)+('Egoeren hipotesiak'!C$17*30%)</f>
        <v>0.3</v>
      </c>
      <c r="N41" s="207">
        <f>(SUM($L$41:$L$43)*85%)+('Egoeren hipotesiak'!D$17*15%)</f>
        <v>0.15</v>
      </c>
      <c r="O41" s="207">
        <f>(SUM($L$41:$L$43)*95%)+('Egoeren hipotesiak'!E$17*5%)</f>
        <v>0.15000000000000002</v>
      </c>
      <c r="P41" s="207">
        <f>(SUM($L$41:$L$43)*70%)+('Egoeren hipotesiak'!F$17*30%)</f>
        <v>0.3</v>
      </c>
      <c r="Q41" s="207">
        <f>(SUM($L$41:$L$43)*85%)+('Egoeren hipotesiak'!G$17*15%)</f>
        <v>0.15</v>
      </c>
      <c r="R41" s="207">
        <f>(SUM($L$41:$L$43)*95%)+('Egoeren hipotesiak'!H$17*5%)</f>
        <v>0.05</v>
      </c>
      <c r="S41" s="207">
        <f>(SUM($L$41:$L$43)*70%)+('Egoeren hipotesiak'!I$17*30%)</f>
        <v>0.3</v>
      </c>
      <c r="T41" s="207">
        <f>(SUM($L$41:$L$43)*85%)+('Egoeren hipotesiak'!J$17*15%)</f>
        <v>0.15</v>
      </c>
      <c r="U41" s="207">
        <f>(SUM($L$41:$L$43)*95%)+('Egoeren hipotesiak'!K$17*5%)</f>
        <v>0.2</v>
      </c>
      <c r="V41" s="102" t="s">
        <v>49</v>
      </c>
      <c r="W41" s="68" t="s">
        <v>50</v>
      </c>
      <c r="X41" s="165"/>
      <c r="Y41" s="105">
        <v>0.4</v>
      </c>
      <c r="Z41" s="60">
        <f t="shared" si="8"/>
        <v>0</v>
      </c>
      <c r="AA41" s="207">
        <f>(SUM($Z$41:$Z$43)*70%)+('Egoeren hipotesiak'!C$24*30%)</f>
        <v>0.3</v>
      </c>
      <c r="AB41" s="207">
        <f>(SUM($Z$41:$Z$43)*85%)+('Egoeren hipotesiak'!D$24*15%)</f>
        <v>0.15</v>
      </c>
      <c r="AC41" s="207">
        <f>(SUM($Z$41:$Z$43)*95%)+('Egoeren hipotesiak'!E$24*5%)</f>
        <v>0.15000000000000002</v>
      </c>
      <c r="AD41" s="207">
        <f>(SUM($Z$41:$Z$43)*70%)+('Egoeren hipotesiak'!F$24*30%)</f>
        <v>0.3</v>
      </c>
      <c r="AE41" s="207">
        <f>(SUM($Z$41:$Z$43)*85%)+('Egoeren hipotesiak'!G$24*15%)</f>
        <v>0.15</v>
      </c>
      <c r="AF41" s="207">
        <f>(SUM($Z$41:$Z$43)*95%)+('Egoeren hipotesiak'!H$24*5%)</f>
        <v>0.05</v>
      </c>
      <c r="AG41" s="207">
        <f>(SUM($Z$41:$Z$43)*70%)+('Egoeren hipotesiak'!I$24*30%)</f>
        <v>0.3</v>
      </c>
      <c r="AH41" s="207">
        <f>(SUM($Z$41:$Z$43)*85%)+('Egoeren hipotesiak'!J$24*15%)</f>
        <v>0.15</v>
      </c>
      <c r="AI41" s="207">
        <f>(SUM($Z$41:$Z$43)*95%)+('Egoeren hipotesiak'!K$24*5%)</f>
        <v>0.2</v>
      </c>
      <c r="AJ41" s="278"/>
      <c r="AL41" s="286" t="s">
        <v>117</v>
      </c>
      <c r="AM41" s="296">
        <f t="shared" ref="AM41:AU41" si="12">M41*AA41</f>
        <v>0.09</v>
      </c>
      <c r="AN41" s="298">
        <f t="shared" si="12"/>
        <v>2.2499999999999999E-2</v>
      </c>
      <c r="AO41" s="298">
        <f t="shared" si="12"/>
        <v>2.2500000000000006E-2</v>
      </c>
      <c r="AP41" s="298">
        <f t="shared" si="12"/>
        <v>0.09</v>
      </c>
      <c r="AQ41" s="298">
        <f t="shared" si="12"/>
        <v>2.2499999999999999E-2</v>
      </c>
      <c r="AR41" s="298">
        <f t="shared" si="12"/>
        <v>2.5000000000000005E-3</v>
      </c>
      <c r="AS41" s="298">
        <f t="shared" si="12"/>
        <v>0.09</v>
      </c>
      <c r="AT41" s="298">
        <f t="shared" si="12"/>
        <v>2.2499999999999999E-2</v>
      </c>
      <c r="AU41" s="302">
        <f t="shared" si="12"/>
        <v>4.0000000000000008E-2</v>
      </c>
    </row>
    <row r="42" spans="1:47" s="18" customFormat="1" ht="210" customHeight="1">
      <c r="A42" s="213"/>
      <c r="B42" s="213"/>
      <c r="C42" s="213"/>
      <c r="D42" s="213"/>
      <c r="E42" s="213"/>
      <c r="F42" s="236"/>
      <c r="G42" s="236"/>
      <c r="H42" s="100" t="s">
        <v>101</v>
      </c>
      <c r="I42" s="69" t="s">
        <v>102</v>
      </c>
      <c r="J42" s="166"/>
      <c r="K42" s="108">
        <v>0.33</v>
      </c>
      <c r="L42" s="47">
        <f>J42*K42</f>
        <v>0</v>
      </c>
      <c r="M42" s="208"/>
      <c r="N42" s="208"/>
      <c r="O42" s="208"/>
      <c r="P42" s="208"/>
      <c r="Q42" s="208"/>
      <c r="R42" s="208"/>
      <c r="S42" s="208"/>
      <c r="T42" s="208"/>
      <c r="U42" s="208"/>
      <c r="V42" s="48" t="s">
        <v>73</v>
      </c>
      <c r="W42" s="82" t="s">
        <v>74</v>
      </c>
      <c r="X42" s="166"/>
      <c r="Y42" s="108">
        <v>0.3</v>
      </c>
      <c r="Z42" s="47">
        <f t="shared" si="8"/>
        <v>0</v>
      </c>
      <c r="AA42" s="208"/>
      <c r="AB42" s="208"/>
      <c r="AC42" s="208"/>
      <c r="AD42" s="208"/>
      <c r="AE42" s="208"/>
      <c r="AF42" s="208"/>
      <c r="AG42" s="208"/>
      <c r="AH42" s="208"/>
      <c r="AI42" s="208"/>
      <c r="AJ42" s="278"/>
      <c r="AL42" s="287"/>
      <c r="AM42" s="296"/>
      <c r="AN42" s="298"/>
      <c r="AO42" s="298"/>
      <c r="AP42" s="298"/>
      <c r="AQ42" s="298"/>
      <c r="AR42" s="298"/>
      <c r="AS42" s="298"/>
      <c r="AT42" s="298"/>
      <c r="AU42" s="302"/>
    </row>
    <row r="43" spans="1:47" s="18" customFormat="1" ht="240" customHeight="1">
      <c r="A43" s="213"/>
      <c r="B43" s="213"/>
      <c r="C43" s="213"/>
      <c r="D43" s="213"/>
      <c r="E43" s="213"/>
      <c r="F43" s="236"/>
      <c r="G43" s="236"/>
      <c r="H43" s="198" t="s">
        <v>104</v>
      </c>
      <c r="I43" s="253" t="s">
        <v>105</v>
      </c>
      <c r="J43" s="220"/>
      <c r="K43" s="193">
        <v>0.33</v>
      </c>
      <c r="L43" s="279">
        <f>J43*K43</f>
        <v>0</v>
      </c>
      <c r="M43" s="208"/>
      <c r="N43" s="208"/>
      <c r="O43" s="208"/>
      <c r="P43" s="208"/>
      <c r="Q43" s="208"/>
      <c r="R43" s="208"/>
      <c r="S43" s="208"/>
      <c r="T43" s="208"/>
      <c r="U43" s="208"/>
      <c r="V43" s="48" t="s">
        <v>95</v>
      </c>
      <c r="W43" s="82" t="s">
        <v>96</v>
      </c>
      <c r="X43" s="166"/>
      <c r="Y43" s="108">
        <v>0.2</v>
      </c>
      <c r="Z43" s="47">
        <f t="shared" si="8"/>
        <v>0</v>
      </c>
      <c r="AA43" s="208"/>
      <c r="AB43" s="208"/>
      <c r="AC43" s="208"/>
      <c r="AD43" s="208"/>
      <c r="AE43" s="208"/>
      <c r="AF43" s="208"/>
      <c r="AG43" s="208"/>
      <c r="AH43" s="208"/>
      <c r="AI43" s="208"/>
      <c r="AJ43" s="278"/>
      <c r="AL43" s="287"/>
      <c r="AM43" s="296"/>
      <c r="AN43" s="298"/>
      <c r="AO43" s="298"/>
      <c r="AP43" s="298"/>
      <c r="AQ43" s="298"/>
      <c r="AR43" s="298"/>
      <c r="AS43" s="298"/>
      <c r="AT43" s="298"/>
      <c r="AU43" s="302"/>
    </row>
    <row r="44" spans="1:47" s="18" customFormat="1" ht="210.75" customHeight="1" thickBot="1">
      <c r="A44" s="214"/>
      <c r="B44" s="214"/>
      <c r="C44" s="214"/>
      <c r="D44" s="214"/>
      <c r="E44" s="214"/>
      <c r="F44" s="237"/>
      <c r="G44" s="237"/>
      <c r="H44" s="199"/>
      <c r="I44" s="254"/>
      <c r="J44" s="221"/>
      <c r="K44" s="195"/>
      <c r="L44" s="280"/>
      <c r="M44" s="209"/>
      <c r="N44" s="209"/>
      <c r="O44" s="209"/>
      <c r="P44" s="209"/>
      <c r="Q44" s="209"/>
      <c r="R44" s="209"/>
      <c r="S44" s="209"/>
      <c r="T44" s="209"/>
      <c r="U44" s="209"/>
      <c r="V44" s="57" t="s">
        <v>65</v>
      </c>
      <c r="W44" s="70" t="s">
        <v>66</v>
      </c>
      <c r="X44" s="167"/>
      <c r="Y44" s="109">
        <v>0.1</v>
      </c>
      <c r="Z44" s="61">
        <f t="shared" si="8"/>
        <v>0</v>
      </c>
      <c r="AA44" s="209"/>
      <c r="AB44" s="209"/>
      <c r="AC44" s="209"/>
      <c r="AD44" s="209"/>
      <c r="AE44" s="209"/>
      <c r="AF44" s="209"/>
      <c r="AG44" s="209"/>
      <c r="AH44" s="209"/>
      <c r="AI44" s="209"/>
      <c r="AJ44" s="278"/>
      <c r="AL44" s="288"/>
      <c r="AM44" s="296"/>
      <c r="AN44" s="298"/>
      <c r="AO44" s="298"/>
      <c r="AP44" s="298"/>
      <c r="AQ44" s="298"/>
      <c r="AR44" s="298"/>
      <c r="AS44" s="298"/>
      <c r="AT44" s="298"/>
      <c r="AU44" s="302"/>
    </row>
    <row r="45" spans="1:47" s="18" customFormat="1" ht="150">
      <c r="A45" s="222">
        <v>10</v>
      </c>
      <c r="B45" s="212" t="s">
        <v>41</v>
      </c>
      <c r="C45" s="212" t="s">
        <v>42</v>
      </c>
      <c r="D45" s="212" t="s">
        <v>97</v>
      </c>
      <c r="E45" s="212" t="s">
        <v>118</v>
      </c>
      <c r="F45" s="235" t="s">
        <v>119</v>
      </c>
      <c r="G45" s="235" t="s">
        <v>120</v>
      </c>
      <c r="H45" s="196" t="s">
        <v>121</v>
      </c>
      <c r="I45" s="252" t="s">
        <v>122</v>
      </c>
      <c r="J45" s="255"/>
      <c r="K45" s="205">
        <v>0.5</v>
      </c>
      <c r="L45" s="207">
        <f>J45*K45</f>
        <v>0</v>
      </c>
      <c r="M45" s="207">
        <f>(SUM($L$45:$L$48)*70%)+('Egoeren hipotesiak'!C$17*30%)</f>
        <v>0.3</v>
      </c>
      <c r="N45" s="207">
        <f>(SUM($L$45:$L$48)*85%)+('Egoeren hipotesiak'!D$17*15%)</f>
        <v>0.15</v>
      </c>
      <c r="O45" s="207">
        <f>(SUM($L$45:$L$48)*95%)+('Egoeren hipotesiak'!E$17*5%)</f>
        <v>0.15000000000000002</v>
      </c>
      <c r="P45" s="207">
        <f>(SUM($L$45:$L$48)*70%)+('Egoeren hipotesiak'!F$17*30%)</f>
        <v>0.3</v>
      </c>
      <c r="Q45" s="207">
        <f>(SUM($L$45:$L$48)*85%)+('Egoeren hipotesiak'!G$17*15%)</f>
        <v>0.15</v>
      </c>
      <c r="R45" s="207">
        <f>(SUM($L$45:$L$48)*95%)+('Egoeren hipotesiak'!H$17*5%)</f>
        <v>0.05</v>
      </c>
      <c r="S45" s="207">
        <f>(SUM($L$45:$L$48)*70%)+('Egoeren hipotesiak'!I$17*30%)</f>
        <v>0.3</v>
      </c>
      <c r="T45" s="207">
        <f>(SUM($L$45:$L$48)*85%)+('Egoeren hipotesiak'!J$17*15%)</f>
        <v>0.15</v>
      </c>
      <c r="U45" s="207">
        <f>(SUM($L$45:$L$48)*95%)+('Egoeren hipotesiak'!K$17*5%)</f>
        <v>0.2</v>
      </c>
      <c r="V45" s="103" t="s">
        <v>95</v>
      </c>
      <c r="W45" s="75" t="s">
        <v>96</v>
      </c>
      <c r="X45" s="165"/>
      <c r="Y45" s="105">
        <v>0.25</v>
      </c>
      <c r="Z45" s="54">
        <f t="shared" si="8"/>
        <v>0</v>
      </c>
      <c r="AA45" s="207">
        <f>(SUM($Z$45:$Z$48)*70%)+('Egoeren hipotesiak'!C$24*30%)</f>
        <v>0.3</v>
      </c>
      <c r="AB45" s="207">
        <f>(SUM($Z$45:$Z$48)*85%)+('Egoeren hipotesiak'!D$24*15%)</f>
        <v>0.15</v>
      </c>
      <c r="AC45" s="207">
        <f>(SUM($Z$45:$Z$48)*95%)+('Egoeren hipotesiak'!E$24*5%)</f>
        <v>0.15000000000000002</v>
      </c>
      <c r="AD45" s="207">
        <f>(SUM($Z$45:$Z$48)*70%)+('Egoeren hipotesiak'!F$24*30%)</f>
        <v>0.3</v>
      </c>
      <c r="AE45" s="207">
        <f>(SUM($Z$45:$Z$48)*85%)+('Egoeren hipotesiak'!G$24*15%)</f>
        <v>0.15</v>
      </c>
      <c r="AF45" s="207">
        <f>(SUM($Z$45:$Z$48)*95%)+('Egoeren hipotesiak'!H$24*5%)</f>
        <v>0.05</v>
      </c>
      <c r="AG45" s="207">
        <f>(SUM($Z$45:$Z$48)*70%)+('Egoeren hipotesiak'!I$24*30%)</f>
        <v>0.3</v>
      </c>
      <c r="AH45" s="207">
        <f>(SUM($Z$45:$Z$48)*85%)+('Egoeren hipotesiak'!J$24*15%)</f>
        <v>0.15</v>
      </c>
      <c r="AI45" s="207">
        <f>(SUM($Z$45:$Z$48)*95%)+('Egoeren hipotesiak'!K$24*5%)</f>
        <v>0.2</v>
      </c>
      <c r="AL45" s="286" t="s">
        <v>123</v>
      </c>
      <c r="AM45" s="296">
        <f t="shared" ref="AM45:AU45" si="13">M45*AA45</f>
        <v>0.09</v>
      </c>
      <c r="AN45" s="298">
        <f t="shared" si="13"/>
        <v>2.2499999999999999E-2</v>
      </c>
      <c r="AO45" s="298">
        <f t="shared" si="13"/>
        <v>2.2500000000000006E-2</v>
      </c>
      <c r="AP45" s="298">
        <f t="shared" si="13"/>
        <v>0.09</v>
      </c>
      <c r="AQ45" s="298">
        <f t="shared" si="13"/>
        <v>2.2499999999999999E-2</v>
      </c>
      <c r="AR45" s="298">
        <f t="shared" si="13"/>
        <v>2.5000000000000005E-3</v>
      </c>
      <c r="AS45" s="298">
        <f t="shared" si="13"/>
        <v>0.09</v>
      </c>
      <c r="AT45" s="298">
        <f t="shared" si="13"/>
        <v>2.2499999999999999E-2</v>
      </c>
      <c r="AU45" s="302">
        <f t="shared" si="13"/>
        <v>4.0000000000000008E-2</v>
      </c>
    </row>
    <row r="46" spans="1:47" s="18" customFormat="1" ht="165">
      <c r="A46" s="223"/>
      <c r="B46" s="213"/>
      <c r="C46" s="213"/>
      <c r="D46" s="213"/>
      <c r="E46" s="213"/>
      <c r="F46" s="236"/>
      <c r="G46" s="236"/>
      <c r="H46" s="197"/>
      <c r="I46" s="253"/>
      <c r="J46" s="220"/>
      <c r="K46" s="206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48" t="s">
        <v>49</v>
      </c>
      <c r="W46" s="72" t="s">
        <v>50</v>
      </c>
      <c r="X46" s="166"/>
      <c r="Y46" s="108">
        <v>0.35</v>
      </c>
      <c r="Z46" s="48">
        <f t="shared" si="8"/>
        <v>0</v>
      </c>
      <c r="AA46" s="208"/>
      <c r="AB46" s="208"/>
      <c r="AC46" s="208"/>
      <c r="AD46" s="208"/>
      <c r="AE46" s="208"/>
      <c r="AF46" s="208"/>
      <c r="AG46" s="208"/>
      <c r="AH46" s="208"/>
      <c r="AI46" s="208"/>
      <c r="AL46" s="287"/>
      <c r="AM46" s="296"/>
      <c r="AN46" s="298"/>
      <c r="AO46" s="298"/>
      <c r="AP46" s="298"/>
      <c r="AQ46" s="298"/>
      <c r="AR46" s="298"/>
      <c r="AS46" s="298"/>
      <c r="AT46" s="298"/>
      <c r="AU46" s="302"/>
    </row>
    <row r="47" spans="1:47" s="18" customFormat="1" ht="195" customHeight="1">
      <c r="A47" s="223"/>
      <c r="B47" s="213"/>
      <c r="C47" s="213"/>
      <c r="D47" s="213"/>
      <c r="E47" s="213"/>
      <c r="F47" s="236"/>
      <c r="G47" s="236"/>
      <c r="H47" s="198" t="s">
        <v>104</v>
      </c>
      <c r="I47" s="253" t="s">
        <v>105</v>
      </c>
      <c r="J47" s="220"/>
      <c r="K47" s="193">
        <v>0.5</v>
      </c>
      <c r="L47" s="208">
        <f>J47*K47</f>
        <v>0</v>
      </c>
      <c r="M47" s="208"/>
      <c r="N47" s="208"/>
      <c r="O47" s="208"/>
      <c r="P47" s="208"/>
      <c r="Q47" s="208"/>
      <c r="R47" s="208"/>
      <c r="S47" s="208"/>
      <c r="T47" s="208"/>
      <c r="U47" s="208"/>
      <c r="V47" s="48" t="s">
        <v>54</v>
      </c>
      <c r="W47" s="82" t="s">
        <v>55</v>
      </c>
      <c r="X47" s="166"/>
      <c r="Y47" s="108">
        <v>0.2</v>
      </c>
      <c r="Z47" s="48">
        <f t="shared" si="8"/>
        <v>0</v>
      </c>
      <c r="AA47" s="208"/>
      <c r="AB47" s="208"/>
      <c r="AC47" s="208"/>
      <c r="AD47" s="208"/>
      <c r="AE47" s="208"/>
      <c r="AF47" s="208"/>
      <c r="AG47" s="208"/>
      <c r="AH47" s="208"/>
      <c r="AI47" s="208"/>
      <c r="AL47" s="287"/>
      <c r="AM47" s="296"/>
      <c r="AN47" s="298"/>
      <c r="AO47" s="298"/>
      <c r="AP47" s="298"/>
      <c r="AQ47" s="298"/>
      <c r="AR47" s="298"/>
      <c r="AS47" s="298"/>
      <c r="AT47" s="298"/>
      <c r="AU47" s="302"/>
    </row>
    <row r="48" spans="1:47" s="18" customFormat="1" ht="270.75" customHeight="1" thickBot="1">
      <c r="A48" s="227"/>
      <c r="B48" s="214"/>
      <c r="C48" s="214"/>
      <c r="D48" s="214"/>
      <c r="E48" s="214"/>
      <c r="F48" s="237"/>
      <c r="G48" s="237"/>
      <c r="H48" s="199"/>
      <c r="I48" s="254"/>
      <c r="J48" s="221"/>
      <c r="K48" s="195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135" t="s">
        <v>124</v>
      </c>
      <c r="W48" s="78" t="s">
        <v>125</v>
      </c>
      <c r="X48" s="167"/>
      <c r="Y48" s="109">
        <v>0.2</v>
      </c>
      <c r="Z48" s="57">
        <f t="shared" si="8"/>
        <v>0</v>
      </c>
      <c r="AA48" s="209"/>
      <c r="AB48" s="209"/>
      <c r="AC48" s="209"/>
      <c r="AD48" s="209"/>
      <c r="AE48" s="209"/>
      <c r="AF48" s="209"/>
      <c r="AG48" s="209"/>
      <c r="AH48" s="209"/>
      <c r="AI48" s="209"/>
      <c r="AL48" s="288"/>
      <c r="AM48" s="296"/>
      <c r="AN48" s="298"/>
      <c r="AO48" s="298"/>
      <c r="AP48" s="298"/>
      <c r="AQ48" s="298"/>
      <c r="AR48" s="298"/>
      <c r="AS48" s="298"/>
      <c r="AT48" s="298"/>
      <c r="AU48" s="302"/>
    </row>
    <row r="49" spans="1:47" s="18" customFormat="1" ht="150">
      <c r="A49" s="242">
        <v>11</v>
      </c>
      <c r="B49" s="245" t="s">
        <v>41</v>
      </c>
      <c r="C49" s="245" t="s">
        <v>42</v>
      </c>
      <c r="D49" s="245" t="s">
        <v>97</v>
      </c>
      <c r="E49" s="245" t="s">
        <v>126</v>
      </c>
      <c r="F49" s="230" t="s">
        <v>127</v>
      </c>
      <c r="G49" s="230" t="s">
        <v>128</v>
      </c>
      <c r="H49" s="200" t="s">
        <v>129</v>
      </c>
      <c r="I49" s="248" t="s">
        <v>130</v>
      </c>
      <c r="J49" s="251"/>
      <c r="K49" s="276">
        <v>0.5</v>
      </c>
      <c r="L49" s="190">
        <f>J49*K49</f>
        <v>0</v>
      </c>
      <c r="M49" s="190">
        <f>(SUM($L$49:$L$52)*70%)+('Egoeren hipotesiak'!C$17*30%)</f>
        <v>0.3</v>
      </c>
      <c r="N49" s="190">
        <f>(SUM($L$49:$L$52)*85%)+('Egoeren hipotesiak'!D$17*15%)</f>
        <v>0.15</v>
      </c>
      <c r="O49" s="190">
        <f>(SUM($L$49:$L$52)*95%)+('Egoeren hipotesiak'!E$17*5%)</f>
        <v>0.15000000000000002</v>
      </c>
      <c r="P49" s="190">
        <f>(SUM($L$49:$L$52)*70%)+('Egoeren hipotesiak'!F$17*30%)</f>
        <v>0.3</v>
      </c>
      <c r="Q49" s="190">
        <f>(SUM($L$49:$L$52)*85%)+('Egoeren hipotesiak'!G$17*15%)</f>
        <v>0.15</v>
      </c>
      <c r="R49" s="190">
        <f>(SUM($L$49:$L$52)*95%)+('Egoeren hipotesiak'!H$17*5%)</f>
        <v>0.05</v>
      </c>
      <c r="S49" s="190">
        <f>(SUM($L$49:$L$52)*70%)+('Egoeren hipotesiak'!I$17*30%)</f>
        <v>0.3</v>
      </c>
      <c r="T49" s="190">
        <f>(SUM($L$49:$L$52)*85%)+('Egoeren hipotesiak'!J$17*15%)</f>
        <v>0.15</v>
      </c>
      <c r="U49" s="190">
        <f>(SUM($L$49:$L$52)*95%)+('Egoeren hipotesiak'!K$17*5%)</f>
        <v>0.2</v>
      </c>
      <c r="V49" s="102" t="s">
        <v>95</v>
      </c>
      <c r="W49" s="76" t="s">
        <v>96</v>
      </c>
      <c r="X49" s="168"/>
      <c r="Y49" s="110">
        <v>0.2</v>
      </c>
      <c r="Z49" s="62">
        <f t="shared" si="8"/>
        <v>0</v>
      </c>
      <c r="AA49" s="190">
        <f>(SUM($Z$49:$Z$52)*70%)+('Egoeren hipotesiak'!C$24*30%)</f>
        <v>0.3</v>
      </c>
      <c r="AB49" s="190">
        <f>(SUM($Z$49:$Z$52)*85%)+('Egoeren hipotesiak'!D$24*15%)</f>
        <v>0.15</v>
      </c>
      <c r="AC49" s="190">
        <f>(SUM($Z$49:$Z$52)*95%)+('Egoeren hipotesiak'!E$24*5%)</f>
        <v>0.15000000000000002</v>
      </c>
      <c r="AD49" s="190">
        <f>(SUM($Z$49:$Z$52)*70%)+('Egoeren hipotesiak'!F$24*30%)</f>
        <v>0.3</v>
      </c>
      <c r="AE49" s="190">
        <f>(SUM($Z$49:$Z$52)*85%)+('Egoeren hipotesiak'!G$24*15%)</f>
        <v>0.15</v>
      </c>
      <c r="AF49" s="190">
        <f>(SUM($Z$49:$Z$52)*95%)+('Egoeren hipotesiak'!H$24*5%)</f>
        <v>0.05</v>
      </c>
      <c r="AG49" s="190">
        <f>(SUM($Z$49:$Z$52)*70%)+('Egoeren hipotesiak'!I$24*30%)</f>
        <v>0.3</v>
      </c>
      <c r="AH49" s="190">
        <f>(SUM($Z$49:$Z$52)*85%)+('Egoeren hipotesiak'!J$24*15%)</f>
        <v>0.15</v>
      </c>
      <c r="AI49" s="190">
        <f>(SUM($Z$49:$Z$52)*95%)+('Egoeren hipotesiak'!K$24*5%)</f>
        <v>0.2</v>
      </c>
      <c r="AL49" s="299" t="s">
        <v>131</v>
      </c>
      <c r="AM49" s="296">
        <f t="shared" ref="AM49:AU49" si="14">M49*AA49</f>
        <v>0.09</v>
      </c>
      <c r="AN49" s="298">
        <f t="shared" si="14"/>
        <v>2.2499999999999999E-2</v>
      </c>
      <c r="AO49" s="298">
        <f t="shared" si="14"/>
        <v>2.2500000000000006E-2</v>
      </c>
      <c r="AP49" s="298">
        <f t="shared" si="14"/>
        <v>0.09</v>
      </c>
      <c r="AQ49" s="298">
        <f t="shared" si="14"/>
        <v>2.2499999999999999E-2</v>
      </c>
      <c r="AR49" s="298">
        <f t="shared" si="14"/>
        <v>2.5000000000000005E-3</v>
      </c>
      <c r="AS49" s="298">
        <f t="shared" si="14"/>
        <v>0.09</v>
      </c>
      <c r="AT49" s="298">
        <f t="shared" si="14"/>
        <v>2.2499999999999999E-2</v>
      </c>
      <c r="AU49" s="302">
        <f t="shared" si="14"/>
        <v>4.0000000000000008E-2</v>
      </c>
    </row>
    <row r="50" spans="1:47" s="18" customFormat="1" ht="165">
      <c r="A50" s="243"/>
      <c r="B50" s="246"/>
      <c r="C50" s="246"/>
      <c r="D50" s="246"/>
      <c r="E50" s="246"/>
      <c r="F50" s="231"/>
      <c r="G50" s="231"/>
      <c r="H50" s="201"/>
      <c r="I50" s="249"/>
      <c r="J50" s="240"/>
      <c r="K50" s="277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63" t="s">
        <v>49</v>
      </c>
      <c r="W50" s="77" t="s">
        <v>50</v>
      </c>
      <c r="X50" s="169"/>
      <c r="Y50" s="111">
        <v>0.35</v>
      </c>
      <c r="Z50" s="63">
        <f t="shared" si="8"/>
        <v>0</v>
      </c>
      <c r="AA50" s="191"/>
      <c r="AB50" s="191"/>
      <c r="AC50" s="191"/>
      <c r="AD50" s="191"/>
      <c r="AE50" s="191"/>
      <c r="AF50" s="191"/>
      <c r="AG50" s="191"/>
      <c r="AH50" s="191"/>
      <c r="AI50" s="191"/>
      <c r="AL50" s="300"/>
      <c r="AM50" s="296"/>
      <c r="AN50" s="298"/>
      <c r="AO50" s="298"/>
      <c r="AP50" s="298"/>
      <c r="AQ50" s="298"/>
      <c r="AR50" s="298"/>
      <c r="AS50" s="298"/>
      <c r="AT50" s="298"/>
      <c r="AU50" s="302"/>
    </row>
    <row r="51" spans="1:47" s="18" customFormat="1" ht="195" customHeight="1">
      <c r="A51" s="243"/>
      <c r="B51" s="246"/>
      <c r="C51" s="246"/>
      <c r="D51" s="246"/>
      <c r="E51" s="246"/>
      <c r="F51" s="231"/>
      <c r="G51" s="231"/>
      <c r="H51" s="202" t="s">
        <v>101</v>
      </c>
      <c r="I51" s="250" t="s">
        <v>102</v>
      </c>
      <c r="J51" s="240"/>
      <c r="K51" s="210">
        <v>0.5</v>
      </c>
      <c r="L51" s="191">
        <f>J51*K51</f>
        <v>0</v>
      </c>
      <c r="M51" s="191"/>
      <c r="N51" s="191"/>
      <c r="O51" s="191"/>
      <c r="P51" s="191"/>
      <c r="Q51" s="191"/>
      <c r="R51" s="191"/>
      <c r="S51" s="191"/>
      <c r="T51" s="191"/>
      <c r="U51" s="191"/>
      <c r="V51" s="63" t="s">
        <v>54</v>
      </c>
      <c r="W51" s="80" t="s">
        <v>55</v>
      </c>
      <c r="X51" s="169"/>
      <c r="Y51" s="111">
        <v>0.2</v>
      </c>
      <c r="Z51" s="63">
        <f t="shared" si="8"/>
        <v>0</v>
      </c>
      <c r="AA51" s="191"/>
      <c r="AB51" s="191"/>
      <c r="AC51" s="191"/>
      <c r="AD51" s="191"/>
      <c r="AE51" s="191"/>
      <c r="AF51" s="191"/>
      <c r="AG51" s="191"/>
      <c r="AH51" s="191"/>
      <c r="AI51" s="191"/>
      <c r="AL51" s="300"/>
      <c r="AM51" s="296"/>
      <c r="AN51" s="298"/>
      <c r="AO51" s="298"/>
      <c r="AP51" s="298"/>
      <c r="AQ51" s="298"/>
      <c r="AR51" s="298"/>
      <c r="AS51" s="298"/>
      <c r="AT51" s="298"/>
      <c r="AU51" s="302"/>
    </row>
    <row r="52" spans="1:47" s="18" customFormat="1" ht="270.75" customHeight="1" thickBot="1">
      <c r="A52" s="244"/>
      <c r="B52" s="247"/>
      <c r="C52" s="247"/>
      <c r="D52" s="247"/>
      <c r="E52" s="247"/>
      <c r="F52" s="232"/>
      <c r="G52" s="232"/>
      <c r="H52" s="203"/>
      <c r="I52" s="239"/>
      <c r="J52" s="241"/>
      <c r="K52" s="211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35" t="s">
        <v>132</v>
      </c>
      <c r="W52" s="85" t="s">
        <v>133</v>
      </c>
      <c r="X52" s="170"/>
      <c r="Y52" s="112">
        <v>0.25</v>
      </c>
      <c r="Z52" s="64">
        <f t="shared" si="8"/>
        <v>0</v>
      </c>
      <c r="AA52" s="192"/>
      <c r="AB52" s="192"/>
      <c r="AC52" s="192"/>
      <c r="AD52" s="192"/>
      <c r="AE52" s="192"/>
      <c r="AF52" s="192"/>
      <c r="AG52" s="192"/>
      <c r="AH52" s="192"/>
      <c r="AI52" s="192"/>
      <c r="AL52" s="301"/>
      <c r="AM52" s="296"/>
      <c r="AN52" s="298"/>
      <c r="AO52" s="298"/>
      <c r="AP52" s="298"/>
      <c r="AQ52" s="298"/>
      <c r="AR52" s="298"/>
      <c r="AS52" s="298"/>
      <c r="AT52" s="298"/>
      <c r="AU52" s="302"/>
    </row>
    <row r="53" spans="1:47" s="18" customFormat="1" ht="135">
      <c r="A53" s="222">
        <v>12</v>
      </c>
      <c r="B53" s="212" t="s">
        <v>41</v>
      </c>
      <c r="C53" s="212" t="s">
        <v>42</v>
      </c>
      <c r="D53" s="212" t="s">
        <v>134</v>
      </c>
      <c r="E53" s="212" t="s">
        <v>135</v>
      </c>
      <c r="F53" s="235" t="s">
        <v>136</v>
      </c>
      <c r="G53" s="235" t="s">
        <v>137</v>
      </c>
      <c r="H53" s="132" t="s">
        <v>138</v>
      </c>
      <c r="I53" s="68" t="s">
        <v>139</v>
      </c>
      <c r="J53" s="165"/>
      <c r="K53" s="105">
        <v>0.4</v>
      </c>
      <c r="L53" s="54">
        <f t="shared" ref="L53:L62" si="15">J53*K53</f>
        <v>0</v>
      </c>
      <c r="M53" s="207">
        <f>(SUM($L$53:$L$56)*70%)+('Egoeren hipotesiak'!C$17*30%)</f>
        <v>0.3</v>
      </c>
      <c r="N53" s="207">
        <f>(SUM($L$53:$L$56)*85%)+('Egoeren hipotesiak'!D$17*15%)</f>
        <v>0.15</v>
      </c>
      <c r="O53" s="207">
        <f>(SUM($L$53:$L$56)*95%)+('Egoeren hipotesiak'!E$17*5%)</f>
        <v>0.15000000000000002</v>
      </c>
      <c r="P53" s="207">
        <f>(SUM($L$53:$L$56)*70%)+('Egoeren hipotesiak'!F$17*30%)</f>
        <v>0.3</v>
      </c>
      <c r="Q53" s="207">
        <f>(SUM($L$53:$L$56)*85%)+('Egoeren hipotesiak'!G$17*15%)</f>
        <v>0.15</v>
      </c>
      <c r="R53" s="207">
        <f>(SUM($L$53:$L$56)*95%)+('Egoeren hipotesiak'!H$17*5%)</f>
        <v>0.05</v>
      </c>
      <c r="S53" s="207">
        <f>(SUM($L$53:$L$56)*70%)+('Egoeren hipotesiak'!I$17*30%)</f>
        <v>0.3</v>
      </c>
      <c r="T53" s="207">
        <f>(SUM($L$53:$L$56)*85%)+('Egoeren hipotesiak'!J$17*15%)</f>
        <v>0.15</v>
      </c>
      <c r="U53" s="207">
        <f>(SUM($L$53:$L$56)*95%)+('Egoeren hipotesiak'!K$17*5%)</f>
        <v>0.2</v>
      </c>
      <c r="V53" s="102" t="s">
        <v>65</v>
      </c>
      <c r="W53" s="68" t="s">
        <v>66</v>
      </c>
      <c r="X53" s="165"/>
      <c r="Y53" s="105">
        <v>0.6</v>
      </c>
      <c r="Z53" s="54">
        <f t="shared" si="8"/>
        <v>0</v>
      </c>
      <c r="AA53" s="207">
        <f>(SUM($Z$53:$Z$56)*70%)+('Egoeren hipotesiak'!C$24*30%)</f>
        <v>0.3</v>
      </c>
      <c r="AB53" s="207">
        <f>(SUM($Z$53:$Z$56)*85%)+('Egoeren hipotesiak'!D$24*15%)</f>
        <v>0.15</v>
      </c>
      <c r="AC53" s="207">
        <f>(SUM($Z$53:$Z$56)*95%)+('Egoeren hipotesiak'!E$24*5%)</f>
        <v>0.15000000000000002</v>
      </c>
      <c r="AD53" s="207">
        <f>(SUM($Z$53:$Z$56)*70%)+('Egoeren hipotesiak'!F$24*30%)</f>
        <v>0.3</v>
      </c>
      <c r="AE53" s="207">
        <f>(SUM($Z$53:$Z$56)*85%)+('Egoeren hipotesiak'!G$24*15%)</f>
        <v>0.15</v>
      </c>
      <c r="AF53" s="207">
        <f>(SUM($Z$53:$Z$56)*95%)+('Egoeren hipotesiak'!H$24*5%)</f>
        <v>0.05</v>
      </c>
      <c r="AG53" s="207">
        <f>(SUM($Z$53:$Z$56)*70%)+('Egoeren hipotesiak'!I$24*30%)</f>
        <v>0.3</v>
      </c>
      <c r="AH53" s="207">
        <f>(SUM($Z$53:$Z$56)*85%)+('Egoeren hipotesiak'!J$24*15%)</f>
        <v>0.15</v>
      </c>
      <c r="AI53" s="207">
        <f>(SUM($Z$53:$Z$56)*95%)+('Egoeren hipotesiak'!K$24*5%)</f>
        <v>0.2</v>
      </c>
      <c r="AL53" s="286" t="s">
        <v>140</v>
      </c>
      <c r="AM53" s="296">
        <f t="shared" ref="AM53:AU53" si="16">M53*AA53</f>
        <v>0.09</v>
      </c>
      <c r="AN53" s="298">
        <f t="shared" si="16"/>
        <v>2.2499999999999999E-2</v>
      </c>
      <c r="AO53" s="298">
        <f t="shared" si="16"/>
        <v>2.2500000000000006E-2</v>
      </c>
      <c r="AP53" s="298">
        <f t="shared" si="16"/>
        <v>0.09</v>
      </c>
      <c r="AQ53" s="298">
        <f t="shared" si="16"/>
        <v>2.2499999999999999E-2</v>
      </c>
      <c r="AR53" s="298">
        <f t="shared" si="16"/>
        <v>2.5000000000000005E-3</v>
      </c>
      <c r="AS53" s="298">
        <f t="shared" si="16"/>
        <v>0.09</v>
      </c>
      <c r="AT53" s="298">
        <f t="shared" si="16"/>
        <v>2.2499999999999999E-2</v>
      </c>
      <c r="AU53" s="302">
        <f t="shared" si="16"/>
        <v>4.0000000000000008E-2</v>
      </c>
    </row>
    <row r="54" spans="1:47" s="18" customFormat="1" ht="165">
      <c r="A54" s="223"/>
      <c r="B54" s="213"/>
      <c r="C54" s="213"/>
      <c r="D54" s="213"/>
      <c r="E54" s="213"/>
      <c r="F54" s="236"/>
      <c r="G54" s="236"/>
      <c r="H54" s="100" t="s">
        <v>56</v>
      </c>
      <c r="I54" s="69" t="s">
        <v>57</v>
      </c>
      <c r="J54" s="166"/>
      <c r="K54" s="108">
        <v>0.2</v>
      </c>
      <c r="L54" s="48">
        <f t="shared" si="15"/>
        <v>0</v>
      </c>
      <c r="M54" s="208"/>
      <c r="N54" s="208"/>
      <c r="O54" s="208"/>
      <c r="P54" s="208"/>
      <c r="Q54" s="208"/>
      <c r="R54" s="208"/>
      <c r="S54" s="208"/>
      <c r="T54" s="208"/>
      <c r="U54" s="208"/>
      <c r="V54" s="48" t="s">
        <v>49</v>
      </c>
      <c r="W54" s="69" t="s">
        <v>50</v>
      </c>
      <c r="X54" s="166"/>
      <c r="Y54" s="108">
        <v>0.2</v>
      </c>
      <c r="Z54" s="48">
        <f t="shared" si="8"/>
        <v>0</v>
      </c>
      <c r="AA54" s="208"/>
      <c r="AB54" s="208"/>
      <c r="AC54" s="208"/>
      <c r="AD54" s="208"/>
      <c r="AE54" s="208"/>
      <c r="AF54" s="208"/>
      <c r="AG54" s="208"/>
      <c r="AH54" s="208"/>
      <c r="AI54" s="208"/>
      <c r="AL54" s="287"/>
      <c r="AM54" s="296"/>
      <c r="AN54" s="298"/>
      <c r="AO54" s="298"/>
      <c r="AP54" s="298"/>
      <c r="AQ54" s="298"/>
      <c r="AR54" s="298"/>
      <c r="AS54" s="298"/>
      <c r="AT54" s="298"/>
      <c r="AU54" s="302"/>
    </row>
    <row r="55" spans="1:47" s="18" customFormat="1" ht="188.45" customHeight="1">
      <c r="A55" s="223"/>
      <c r="B55" s="213"/>
      <c r="C55" s="213"/>
      <c r="D55" s="213"/>
      <c r="E55" s="213"/>
      <c r="F55" s="236"/>
      <c r="G55" s="236"/>
      <c r="H55" s="100" t="s">
        <v>115</v>
      </c>
      <c r="I55" s="69" t="s">
        <v>116</v>
      </c>
      <c r="J55" s="166"/>
      <c r="K55" s="108">
        <v>0.25</v>
      </c>
      <c r="L55" s="48">
        <f t="shared" si="15"/>
        <v>0</v>
      </c>
      <c r="M55" s="208"/>
      <c r="N55" s="208"/>
      <c r="O55" s="208"/>
      <c r="P55" s="208"/>
      <c r="Q55" s="208"/>
      <c r="R55" s="208"/>
      <c r="S55" s="208"/>
      <c r="T55" s="208"/>
      <c r="U55" s="208"/>
      <c r="V55" s="264" t="s">
        <v>58</v>
      </c>
      <c r="W55" s="262" t="s">
        <v>57</v>
      </c>
      <c r="X55" s="220"/>
      <c r="Y55" s="193">
        <v>0.2</v>
      </c>
      <c r="Z55" s="208">
        <f t="shared" si="8"/>
        <v>0</v>
      </c>
      <c r="AA55" s="208"/>
      <c r="AB55" s="208"/>
      <c r="AC55" s="208"/>
      <c r="AD55" s="208"/>
      <c r="AE55" s="208"/>
      <c r="AF55" s="208"/>
      <c r="AG55" s="208"/>
      <c r="AH55" s="208"/>
      <c r="AI55" s="208"/>
      <c r="AL55" s="287"/>
      <c r="AM55" s="296"/>
      <c r="AN55" s="298"/>
      <c r="AO55" s="298"/>
      <c r="AP55" s="298"/>
      <c r="AQ55" s="298"/>
      <c r="AR55" s="298"/>
      <c r="AS55" s="298"/>
      <c r="AT55" s="298"/>
      <c r="AU55" s="302"/>
    </row>
    <row r="56" spans="1:47" s="18" customFormat="1" ht="195.75" customHeight="1" thickBot="1">
      <c r="A56" s="227"/>
      <c r="B56" s="214"/>
      <c r="C56" s="214"/>
      <c r="D56" s="214"/>
      <c r="E56" s="214"/>
      <c r="F56" s="237"/>
      <c r="G56" s="237"/>
      <c r="H56" s="101" t="s">
        <v>141</v>
      </c>
      <c r="I56" s="78" t="s">
        <v>142</v>
      </c>
      <c r="J56" s="167"/>
      <c r="K56" s="109">
        <v>0.15</v>
      </c>
      <c r="L56" s="57">
        <f t="shared" si="15"/>
        <v>0</v>
      </c>
      <c r="M56" s="209"/>
      <c r="N56" s="209"/>
      <c r="O56" s="209"/>
      <c r="P56" s="209"/>
      <c r="Q56" s="209"/>
      <c r="R56" s="209"/>
      <c r="S56" s="209"/>
      <c r="T56" s="209"/>
      <c r="U56" s="209"/>
      <c r="V56" s="260"/>
      <c r="W56" s="263"/>
      <c r="X56" s="221"/>
      <c r="Y56" s="195"/>
      <c r="Z56" s="209"/>
      <c r="AA56" s="209"/>
      <c r="AB56" s="209"/>
      <c r="AC56" s="209"/>
      <c r="AD56" s="209"/>
      <c r="AE56" s="209"/>
      <c r="AF56" s="209"/>
      <c r="AG56" s="209"/>
      <c r="AH56" s="209"/>
      <c r="AI56" s="209"/>
      <c r="AL56" s="288"/>
      <c r="AM56" s="296"/>
      <c r="AN56" s="298"/>
      <c r="AO56" s="298"/>
      <c r="AP56" s="298"/>
      <c r="AQ56" s="298"/>
      <c r="AR56" s="298"/>
      <c r="AS56" s="298"/>
      <c r="AT56" s="298"/>
      <c r="AU56" s="302"/>
    </row>
    <row r="57" spans="1:47" s="18" customFormat="1" ht="39" customHeight="1">
      <c r="A57" s="242">
        <v>13</v>
      </c>
      <c r="B57" s="245" t="s">
        <v>41</v>
      </c>
      <c r="C57" s="245" t="s">
        <v>42</v>
      </c>
      <c r="D57" s="245" t="s">
        <v>134</v>
      </c>
      <c r="E57" s="245" t="s">
        <v>143</v>
      </c>
      <c r="F57" s="230" t="s">
        <v>144</v>
      </c>
      <c r="G57" s="230" t="s">
        <v>145</v>
      </c>
      <c r="H57" s="132" t="s">
        <v>47</v>
      </c>
      <c r="I57" s="79" t="s">
        <v>48</v>
      </c>
      <c r="J57" s="168"/>
      <c r="K57" s="110">
        <v>0.35</v>
      </c>
      <c r="L57" s="62">
        <f t="shared" si="15"/>
        <v>0</v>
      </c>
      <c r="M57" s="190">
        <f>(SUM($L$57:$L$60)*70%)+('Egoeren hipotesiak'!C$17*30%)</f>
        <v>0.3</v>
      </c>
      <c r="N57" s="190">
        <f>(SUM($L$57:$L$60)*85%)+('Egoeren hipotesiak'!D$17*15%)</f>
        <v>0.15</v>
      </c>
      <c r="O57" s="190">
        <f>(SUM($L$57:$L$60)*95%)+('Egoeren hipotesiak'!E$17*5%)</f>
        <v>0.15000000000000002</v>
      </c>
      <c r="P57" s="190">
        <f>(SUM($L$57:$L$60)*70%)+('Egoeren hipotesiak'!F$17*30%)</f>
        <v>0.3</v>
      </c>
      <c r="Q57" s="190">
        <f>(SUM($L$57:$L$60)*85%)+('Egoeren hipotesiak'!G$17*15%)</f>
        <v>0.15</v>
      </c>
      <c r="R57" s="190">
        <f>(SUM($L$57:$L$60)*95%)+('Egoeren hipotesiak'!H$17*5%)</f>
        <v>0.05</v>
      </c>
      <c r="S57" s="190">
        <f>(SUM($L$57:$L$60)*70%)+('Egoeren hipotesiak'!I$17*30%)</f>
        <v>0.3</v>
      </c>
      <c r="T57" s="190">
        <f>(SUM($L$57:$L$60)*85%)+('Egoeren hipotesiak'!J$17*15%)</f>
        <v>0.15</v>
      </c>
      <c r="U57" s="190">
        <f>(SUM($L$57:$L$60)*95%)+('Egoeren hipotesiak'!K$17*5%)</f>
        <v>0.2</v>
      </c>
      <c r="V57" s="102" t="s">
        <v>65</v>
      </c>
      <c r="W57" s="79" t="s">
        <v>66</v>
      </c>
      <c r="X57" s="168"/>
      <c r="Y57" s="110">
        <v>0.5</v>
      </c>
      <c r="Z57" s="62">
        <f>X57*Y57</f>
        <v>0</v>
      </c>
      <c r="AA57" s="190">
        <f>(SUM($Z$57:$Z$60)*70%)+('Egoeren hipotesiak'!C$24*30%)</f>
        <v>0.3</v>
      </c>
      <c r="AB57" s="190">
        <f>(SUM($Z$57:$Z$60)*85%)+('Egoeren hipotesiak'!D$24*15%)</f>
        <v>0.15</v>
      </c>
      <c r="AC57" s="190">
        <f>(SUM($Z$57:$Z$60)*95%)+('Egoeren hipotesiak'!E$24*5%)</f>
        <v>0.15000000000000002</v>
      </c>
      <c r="AD57" s="190">
        <f>(SUM($Z$57:$Z$60)*70%)+('Egoeren hipotesiak'!F$24*30%)</f>
        <v>0.3</v>
      </c>
      <c r="AE57" s="190">
        <f>(SUM($Z$57:$Z$60)*85%)+('Egoeren hipotesiak'!G$24*15%)</f>
        <v>0.15</v>
      </c>
      <c r="AF57" s="190">
        <f>(SUM($Z$57:$Z$60)*95%)+('Egoeren hipotesiak'!H$24*5%)</f>
        <v>0.05</v>
      </c>
      <c r="AG57" s="190">
        <f>(SUM($Z$57:$Z$60)*70%)+('Egoeren hipotesiak'!I$24*30%)</f>
        <v>0.3</v>
      </c>
      <c r="AH57" s="190">
        <f>(SUM($Z$57:$Z$60)*85%)+('Egoeren hipotesiak'!J$24*15%)</f>
        <v>0.15</v>
      </c>
      <c r="AI57" s="190">
        <f>(SUM($Z$57:$Z$60)*95%)+('Egoeren hipotesiak'!K$24*5%)</f>
        <v>0.2</v>
      </c>
      <c r="AL57" s="299" t="s">
        <v>146</v>
      </c>
      <c r="AM57" s="296">
        <f t="shared" ref="AM57:AU57" si="17">M57*AA57</f>
        <v>0.09</v>
      </c>
      <c r="AN57" s="298">
        <f t="shared" si="17"/>
        <v>2.2499999999999999E-2</v>
      </c>
      <c r="AO57" s="298">
        <f t="shared" si="17"/>
        <v>2.2500000000000006E-2</v>
      </c>
      <c r="AP57" s="298">
        <f t="shared" si="17"/>
        <v>0.09</v>
      </c>
      <c r="AQ57" s="298">
        <f t="shared" si="17"/>
        <v>2.2499999999999999E-2</v>
      </c>
      <c r="AR57" s="298">
        <f t="shared" si="17"/>
        <v>2.5000000000000005E-3</v>
      </c>
      <c r="AS57" s="298">
        <f t="shared" si="17"/>
        <v>0.09</v>
      </c>
      <c r="AT57" s="298">
        <f t="shared" si="17"/>
        <v>2.2499999999999999E-2</v>
      </c>
      <c r="AU57" s="302">
        <f t="shared" si="17"/>
        <v>4.0000000000000008E-2</v>
      </c>
    </row>
    <row r="58" spans="1:47" s="18" customFormat="1" ht="165">
      <c r="A58" s="243"/>
      <c r="B58" s="246"/>
      <c r="C58" s="246"/>
      <c r="D58" s="246"/>
      <c r="E58" s="246"/>
      <c r="F58" s="231"/>
      <c r="G58" s="231"/>
      <c r="H58" s="100" t="s">
        <v>147</v>
      </c>
      <c r="I58" s="80" t="s">
        <v>148</v>
      </c>
      <c r="J58" s="169"/>
      <c r="K58" s="111">
        <v>0.25</v>
      </c>
      <c r="L58" s="63">
        <f t="shared" si="15"/>
        <v>0</v>
      </c>
      <c r="M58" s="191"/>
      <c r="N58" s="191"/>
      <c r="O58" s="191"/>
      <c r="P58" s="191"/>
      <c r="Q58" s="191"/>
      <c r="R58" s="191"/>
      <c r="S58" s="191"/>
      <c r="T58" s="191"/>
      <c r="U58" s="191"/>
      <c r="V58" s="63" t="s">
        <v>49</v>
      </c>
      <c r="W58" s="86" t="s">
        <v>50</v>
      </c>
      <c r="X58" s="169"/>
      <c r="Y58" s="111">
        <v>0.3</v>
      </c>
      <c r="Z58" s="63">
        <f>X58*Y58</f>
        <v>0</v>
      </c>
      <c r="AA58" s="191"/>
      <c r="AB58" s="191"/>
      <c r="AC58" s="191"/>
      <c r="AD58" s="191"/>
      <c r="AE58" s="191"/>
      <c r="AF58" s="191"/>
      <c r="AG58" s="191"/>
      <c r="AH58" s="191"/>
      <c r="AI58" s="191"/>
      <c r="AL58" s="300"/>
      <c r="AM58" s="296"/>
      <c r="AN58" s="298"/>
      <c r="AO58" s="298"/>
      <c r="AP58" s="298"/>
      <c r="AQ58" s="298"/>
      <c r="AR58" s="298"/>
      <c r="AS58" s="298"/>
      <c r="AT58" s="298"/>
      <c r="AU58" s="302"/>
    </row>
    <row r="59" spans="1:47" s="18" customFormat="1" ht="180">
      <c r="A59" s="243"/>
      <c r="B59" s="246"/>
      <c r="C59" s="246"/>
      <c r="D59" s="246"/>
      <c r="E59" s="246"/>
      <c r="F59" s="231"/>
      <c r="G59" s="231"/>
      <c r="H59" s="100" t="s">
        <v>129</v>
      </c>
      <c r="I59" s="80" t="s">
        <v>130</v>
      </c>
      <c r="J59" s="169"/>
      <c r="K59" s="111">
        <v>0.2</v>
      </c>
      <c r="L59" s="63">
        <f t="shared" si="15"/>
        <v>0</v>
      </c>
      <c r="M59" s="191"/>
      <c r="N59" s="191"/>
      <c r="O59" s="191"/>
      <c r="P59" s="191"/>
      <c r="Q59" s="191"/>
      <c r="R59" s="191"/>
      <c r="S59" s="191"/>
      <c r="T59" s="191"/>
      <c r="U59" s="191"/>
      <c r="V59" s="233" t="s">
        <v>58</v>
      </c>
      <c r="W59" s="238" t="s">
        <v>149</v>
      </c>
      <c r="X59" s="240"/>
      <c r="Y59" s="210">
        <v>0.2</v>
      </c>
      <c r="Z59" s="191">
        <f>X59*Y59</f>
        <v>0</v>
      </c>
      <c r="AA59" s="191"/>
      <c r="AB59" s="191"/>
      <c r="AC59" s="191"/>
      <c r="AD59" s="191"/>
      <c r="AE59" s="191"/>
      <c r="AF59" s="191"/>
      <c r="AG59" s="191"/>
      <c r="AH59" s="191"/>
      <c r="AI59" s="191"/>
      <c r="AL59" s="300"/>
      <c r="AM59" s="296"/>
      <c r="AN59" s="298"/>
      <c r="AO59" s="298"/>
      <c r="AP59" s="298"/>
      <c r="AQ59" s="298"/>
      <c r="AR59" s="298"/>
      <c r="AS59" s="298"/>
      <c r="AT59" s="298"/>
      <c r="AU59" s="302"/>
    </row>
    <row r="60" spans="1:47" s="18" customFormat="1" ht="49.5" customHeight="1" thickBot="1">
      <c r="A60" s="244"/>
      <c r="B60" s="247"/>
      <c r="C60" s="247"/>
      <c r="D60" s="247"/>
      <c r="E60" s="247"/>
      <c r="F60" s="232"/>
      <c r="G60" s="232"/>
      <c r="H60" s="133" t="s">
        <v>115</v>
      </c>
      <c r="I60" s="81" t="s">
        <v>116</v>
      </c>
      <c r="J60" s="170"/>
      <c r="K60" s="112">
        <v>0.2</v>
      </c>
      <c r="L60" s="64">
        <f t="shared" si="15"/>
        <v>0</v>
      </c>
      <c r="M60" s="192"/>
      <c r="N60" s="192"/>
      <c r="O60" s="192"/>
      <c r="P60" s="192"/>
      <c r="Q60" s="192"/>
      <c r="R60" s="192"/>
      <c r="S60" s="192"/>
      <c r="T60" s="192"/>
      <c r="U60" s="192"/>
      <c r="V60" s="234"/>
      <c r="W60" s="239"/>
      <c r="X60" s="241"/>
      <c r="Y60" s="211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L60" s="301"/>
      <c r="AM60" s="296"/>
      <c r="AN60" s="298"/>
      <c r="AO60" s="298"/>
      <c r="AP60" s="298"/>
      <c r="AQ60" s="298"/>
      <c r="AR60" s="298"/>
      <c r="AS60" s="298"/>
      <c r="AT60" s="298"/>
      <c r="AU60" s="302"/>
    </row>
    <row r="61" spans="1:47" s="18" customFormat="1" ht="180">
      <c r="A61" s="222">
        <v>14</v>
      </c>
      <c r="B61" s="212" t="s">
        <v>41</v>
      </c>
      <c r="C61" s="212" t="s">
        <v>42</v>
      </c>
      <c r="D61" s="212" t="s">
        <v>134</v>
      </c>
      <c r="E61" s="212" t="s">
        <v>150</v>
      </c>
      <c r="F61" s="235" t="s">
        <v>151</v>
      </c>
      <c r="G61" s="235" t="s">
        <v>152</v>
      </c>
      <c r="H61" s="132" t="s">
        <v>129</v>
      </c>
      <c r="I61" s="75" t="s">
        <v>130</v>
      </c>
      <c r="J61" s="165"/>
      <c r="K61" s="105">
        <v>0.5</v>
      </c>
      <c r="L61" s="54">
        <f t="shared" si="15"/>
        <v>0</v>
      </c>
      <c r="M61" s="207">
        <f>(SUM($L$61:$L$63)*70%)+('Egoeren hipotesiak'!C$17*30%)</f>
        <v>0.3</v>
      </c>
      <c r="N61" s="207">
        <f>(SUM($L$61:$L$63)*85%)+('Egoeren hipotesiak'!D$17*15%)</f>
        <v>0.15</v>
      </c>
      <c r="O61" s="207">
        <f>(SUM($L$61:$L$63)*95%)+('Egoeren hipotesiak'!E$17*5%)</f>
        <v>0.15000000000000002</v>
      </c>
      <c r="P61" s="207">
        <f>(SUM($L$61:$L$63)*70%)+('Egoeren hipotesiak'!F$17*30%)</f>
        <v>0.3</v>
      </c>
      <c r="Q61" s="207">
        <f>(SUM($L$61:$L$63)*85%)+('Egoeren hipotesiak'!G$17*15%)</f>
        <v>0.15</v>
      </c>
      <c r="R61" s="207">
        <f>(SUM($L$61:$L$63)*95%)+('Egoeren hipotesiak'!H$17*5%)</f>
        <v>0.05</v>
      </c>
      <c r="S61" s="207">
        <f>(SUM($L$61:$L$63)*70%)+('Egoeren hipotesiak'!I$17*30%)</f>
        <v>0.3</v>
      </c>
      <c r="T61" s="207">
        <f>(SUM($L$61:$L$63)*85%)+('Egoeren hipotesiak'!J$17*15%)</f>
        <v>0.15</v>
      </c>
      <c r="U61" s="207">
        <f>(SUM($L$61:$L$63)*95%)+('Egoeren hipotesiak'!K$17*5%)</f>
        <v>0.2</v>
      </c>
      <c r="V61" s="102" t="s">
        <v>49</v>
      </c>
      <c r="W61" s="84" t="s">
        <v>50</v>
      </c>
      <c r="X61" s="165"/>
      <c r="Y61" s="105">
        <v>0.45</v>
      </c>
      <c r="Z61" s="54">
        <f t="shared" ref="Z61:Z73" si="18">X61*Y61</f>
        <v>0</v>
      </c>
      <c r="AA61" s="207">
        <f>(SUM($Z$61:$Z$63)*70%)+('Egoeren hipotesiak'!C$24*30%)</f>
        <v>0.3</v>
      </c>
      <c r="AB61" s="207">
        <f>(SUM($Z$61:$Z$63)*85%)+('Egoeren hipotesiak'!D$24*15%)</f>
        <v>0.15</v>
      </c>
      <c r="AC61" s="207">
        <f>(SUM($Z$61:$Z$63)*95%)+('Egoeren hipotesiak'!E$24*5%)</f>
        <v>0.15000000000000002</v>
      </c>
      <c r="AD61" s="207">
        <f>(SUM($Z$61:$Z$63)*70%)+('Egoeren hipotesiak'!F$24*30%)</f>
        <v>0.3</v>
      </c>
      <c r="AE61" s="207">
        <f>(SUM($Z$61:$Z$63)*85%)+('Egoeren hipotesiak'!G$24*15%)</f>
        <v>0.15</v>
      </c>
      <c r="AF61" s="207">
        <f>(SUM($Z$61:$Z$63)*95%)+('Egoeren hipotesiak'!H$24*5%)</f>
        <v>0.05</v>
      </c>
      <c r="AG61" s="207">
        <f>(SUM($Z$61:$Z$63)*70%)+('Egoeren hipotesiak'!I$24*30%)</f>
        <v>0.3</v>
      </c>
      <c r="AH61" s="207">
        <f>(SUM($Z$61:$Z$63)*85%)+('Egoeren hipotesiak'!J$24*15%)</f>
        <v>0.15</v>
      </c>
      <c r="AI61" s="207">
        <f>(SUM($Z$61:$Z$63)*95%)+('Egoeren hipotesiak'!K$24*5%)</f>
        <v>0.2</v>
      </c>
      <c r="AL61" s="286" t="s">
        <v>153</v>
      </c>
      <c r="AM61" s="296">
        <f t="shared" ref="AM61:AU61" si="19">M61*AA61</f>
        <v>0.09</v>
      </c>
      <c r="AN61" s="298">
        <f t="shared" si="19"/>
        <v>2.2499999999999999E-2</v>
      </c>
      <c r="AO61" s="298">
        <f t="shared" si="19"/>
        <v>2.2500000000000006E-2</v>
      </c>
      <c r="AP61" s="298">
        <f t="shared" si="19"/>
        <v>0.09</v>
      </c>
      <c r="AQ61" s="298">
        <f t="shared" si="19"/>
        <v>2.2499999999999999E-2</v>
      </c>
      <c r="AR61" s="298">
        <f t="shared" si="19"/>
        <v>2.5000000000000005E-3</v>
      </c>
      <c r="AS61" s="298">
        <f t="shared" si="19"/>
        <v>0.09</v>
      </c>
      <c r="AT61" s="298">
        <f t="shared" si="19"/>
        <v>2.2499999999999999E-2</v>
      </c>
      <c r="AU61" s="302">
        <f t="shared" si="19"/>
        <v>4.0000000000000008E-2</v>
      </c>
    </row>
    <row r="62" spans="1:47" s="18" customFormat="1" ht="135">
      <c r="A62" s="223"/>
      <c r="B62" s="213"/>
      <c r="C62" s="213"/>
      <c r="D62" s="213"/>
      <c r="E62" s="213"/>
      <c r="F62" s="236"/>
      <c r="G62" s="236"/>
      <c r="H62" s="198" t="s">
        <v>104</v>
      </c>
      <c r="I62" s="218" t="s">
        <v>105</v>
      </c>
      <c r="J62" s="220"/>
      <c r="K62" s="193">
        <v>0.5</v>
      </c>
      <c r="L62" s="208">
        <f t="shared" si="15"/>
        <v>0</v>
      </c>
      <c r="M62" s="208"/>
      <c r="N62" s="208"/>
      <c r="O62" s="208"/>
      <c r="P62" s="208"/>
      <c r="Q62" s="208"/>
      <c r="R62" s="208"/>
      <c r="S62" s="208"/>
      <c r="T62" s="208"/>
      <c r="U62" s="208"/>
      <c r="V62" s="48" t="s">
        <v>65</v>
      </c>
      <c r="W62" s="72" t="s">
        <v>66</v>
      </c>
      <c r="X62" s="166"/>
      <c r="Y62" s="108">
        <v>0.45</v>
      </c>
      <c r="Z62" s="48">
        <f t="shared" si="18"/>
        <v>0</v>
      </c>
      <c r="AA62" s="208"/>
      <c r="AB62" s="208"/>
      <c r="AC62" s="208"/>
      <c r="AD62" s="208"/>
      <c r="AE62" s="208"/>
      <c r="AF62" s="208"/>
      <c r="AG62" s="208"/>
      <c r="AH62" s="208"/>
      <c r="AI62" s="208"/>
      <c r="AL62" s="287"/>
      <c r="AM62" s="296"/>
      <c r="AN62" s="298"/>
      <c r="AO62" s="298"/>
      <c r="AP62" s="298"/>
      <c r="AQ62" s="298"/>
      <c r="AR62" s="298"/>
      <c r="AS62" s="298"/>
      <c r="AT62" s="298"/>
      <c r="AU62" s="302"/>
    </row>
    <row r="63" spans="1:47" s="18" customFormat="1" ht="150.75" thickBot="1">
      <c r="A63" s="227"/>
      <c r="B63" s="214"/>
      <c r="C63" s="214"/>
      <c r="D63" s="214"/>
      <c r="E63" s="214"/>
      <c r="F63" s="237"/>
      <c r="G63" s="237"/>
      <c r="H63" s="199"/>
      <c r="I63" s="258"/>
      <c r="J63" s="221"/>
      <c r="K63" s="195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135" t="s">
        <v>95</v>
      </c>
      <c r="W63" s="78" t="s">
        <v>96</v>
      </c>
      <c r="X63" s="167"/>
      <c r="Y63" s="109">
        <v>0.1</v>
      </c>
      <c r="Z63" s="57">
        <f t="shared" si="18"/>
        <v>0</v>
      </c>
      <c r="AA63" s="209"/>
      <c r="AB63" s="209"/>
      <c r="AC63" s="209"/>
      <c r="AD63" s="209"/>
      <c r="AE63" s="209"/>
      <c r="AF63" s="209"/>
      <c r="AG63" s="209"/>
      <c r="AH63" s="209"/>
      <c r="AI63" s="209"/>
      <c r="AL63" s="288"/>
      <c r="AM63" s="296"/>
      <c r="AN63" s="298"/>
      <c r="AO63" s="298"/>
      <c r="AP63" s="298"/>
      <c r="AQ63" s="298"/>
      <c r="AR63" s="298"/>
      <c r="AS63" s="298"/>
      <c r="AT63" s="298"/>
      <c r="AU63" s="302"/>
    </row>
    <row r="64" spans="1:47" s="18" customFormat="1" ht="180">
      <c r="A64" s="222">
        <v>15</v>
      </c>
      <c r="B64" s="212" t="s">
        <v>41</v>
      </c>
      <c r="C64" s="212" t="s">
        <v>42</v>
      </c>
      <c r="D64" s="212" t="s">
        <v>134</v>
      </c>
      <c r="E64" s="212" t="s">
        <v>154</v>
      </c>
      <c r="F64" s="235" t="s">
        <v>155</v>
      </c>
      <c r="G64" s="235" t="s">
        <v>156</v>
      </c>
      <c r="H64" s="132" t="s">
        <v>129</v>
      </c>
      <c r="I64" s="75" t="s">
        <v>130</v>
      </c>
      <c r="J64" s="165"/>
      <c r="K64" s="105">
        <v>0.5</v>
      </c>
      <c r="L64" s="54">
        <f>J64*K64</f>
        <v>0</v>
      </c>
      <c r="M64" s="207">
        <f>(SUM($L$64:$L$66)*70%)+('Egoeren hipotesiak'!C$17*30%)</f>
        <v>0.3</v>
      </c>
      <c r="N64" s="207">
        <f>(SUM($L$64:$L$66)*85%)+('Egoeren hipotesiak'!D$17*15%)</f>
        <v>0.15</v>
      </c>
      <c r="O64" s="207">
        <f>(SUM($L$64:$L$66)*95%)+('Egoeren hipotesiak'!E$17*5%)</f>
        <v>0.15000000000000002</v>
      </c>
      <c r="P64" s="207">
        <f>(SUM($L$64:$L$66)*70%)+('Egoeren hipotesiak'!F$17*30%)</f>
        <v>0.3</v>
      </c>
      <c r="Q64" s="207">
        <f>(SUM($L$64:$L$66)*85%)+('Egoeren hipotesiak'!G$17*15%)</f>
        <v>0.15</v>
      </c>
      <c r="R64" s="207">
        <f>(SUM($L$64:$L$66)*95%)+('Egoeren hipotesiak'!H$17*5%)</f>
        <v>0.05</v>
      </c>
      <c r="S64" s="207">
        <f>(SUM($L$64:$L$66)*70%)+('Egoeren hipotesiak'!I$17*30%)</f>
        <v>0.3</v>
      </c>
      <c r="T64" s="207">
        <f>(SUM($L$64:$L$66)*85%)+('Egoeren hipotesiak'!J$17*15%)</f>
        <v>0.15</v>
      </c>
      <c r="U64" s="207">
        <f>(SUM($L$64:$L$66)*95%)+('Egoeren hipotesiak'!K$17*5%)</f>
        <v>0.2</v>
      </c>
      <c r="V64" s="102" t="s">
        <v>49</v>
      </c>
      <c r="W64" s="84" t="s">
        <v>50</v>
      </c>
      <c r="X64" s="165"/>
      <c r="Y64" s="105">
        <v>0.45</v>
      </c>
      <c r="Z64" s="54">
        <f t="shared" si="18"/>
        <v>0</v>
      </c>
      <c r="AA64" s="207">
        <f>(SUM($Z$64:$Z$66)*70%)+('Egoeren hipotesiak'!C$24*30%)</f>
        <v>0.3</v>
      </c>
      <c r="AB64" s="207">
        <f>(SUM($Z$64:$Z$66)*85%)+('Egoeren hipotesiak'!D$24*15%)</f>
        <v>0.15</v>
      </c>
      <c r="AC64" s="207">
        <f>(SUM($Z$64:$Z$66)*95%)+('Egoeren hipotesiak'!E$24*5%)</f>
        <v>0.15000000000000002</v>
      </c>
      <c r="AD64" s="207">
        <f>(SUM($Z$64:$Z$66)*70%)+('Egoeren hipotesiak'!F$24*30%)</f>
        <v>0.3</v>
      </c>
      <c r="AE64" s="207">
        <f>(SUM($Z$64:$Z$66)*85%)+('Egoeren hipotesiak'!G$24*15%)</f>
        <v>0.15</v>
      </c>
      <c r="AF64" s="207">
        <f>(SUM($Z$64:$Z$66)*95%)+('Egoeren hipotesiak'!H$24*5%)</f>
        <v>0.05</v>
      </c>
      <c r="AG64" s="207">
        <f>(SUM($Z$64:$Z$66)*70%)+('Egoeren hipotesiak'!I$24*30%)</f>
        <v>0.3</v>
      </c>
      <c r="AH64" s="207">
        <f>(SUM($Z$64:$Z$66)*85%)+('Egoeren hipotesiak'!J$24*15%)</f>
        <v>0.15</v>
      </c>
      <c r="AI64" s="207">
        <f>(SUM($Z$64:$Z$66)*95%)+('Egoeren hipotesiak'!K$24*5%)</f>
        <v>0.2</v>
      </c>
      <c r="AL64" s="286" t="s">
        <v>157</v>
      </c>
      <c r="AM64" s="296">
        <f t="shared" ref="AM64:AU64" si="20">M64*AA64</f>
        <v>0.09</v>
      </c>
      <c r="AN64" s="298">
        <f t="shared" si="20"/>
        <v>2.2499999999999999E-2</v>
      </c>
      <c r="AO64" s="298">
        <f t="shared" si="20"/>
        <v>2.2500000000000006E-2</v>
      </c>
      <c r="AP64" s="298">
        <f t="shared" si="20"/>
        <v>0.09</v>
      </c>
      <c r="AQ64" s="298">
        <f t="shared" si="20"/>
        <v>2.2499999999999999E-2</v>
      </c>
      <c r="AR64" s="298">
        <f t="shared" si="20"/>
        <v>2.5000000000000005E-3</v>
      </c>
      <c r="AS64" s="298">
        <f t="shared" si="20"/>
        <v>0.09</v>
      </c>
      <c r="AT64" s="298">
        <f t="shared" si="20"/>
        <v>2.2499999999999999E-2</v>
      </c>
      <c r="AU64" s="302">
        <f t="shared" si="20"/>
        <v>4.0000000000000008E-2</v>
      </c>
    </row>
    <row r="65" spans="1:47" s="18" customFormat="1" ht="135">
      <c r="A65" s="223"/>
      <c r="B65" s="213"/>
      <c r="C65" s="213"/>
      <c r="D65" s="213"/>
      <c r="E65" s="213"/>
      <c r="F65" s="236"/>
      <c r="G65" s="236"/>
      <c r="H65" s="198" t="s">
        <v>104</v>
      </c>
      <c r="I65" s="218" t="s">
        <v>105</v>
      </c>
      <c r="J65" s="220"/>
      <c r="K65" s="193">
        <v>0.5</v>
      </c>
      <c r="L65" s="208">
        <f>J65*K65</f>
        <v>0</v>
      </c>
      <c r="M65" s="208"/>
      <c r="N65" s="208"/>
      <c r="O65" s="208"/>
      <c r="P65" s="208"/>
      <c r="Q65" s="208"/>
      <c r="R65" s="208"/>
      <c r="S65" s="208"/>
      <c r="T65" s="208"/>
      <c r="U65" s="208"/>
      <c r="V65" s="48" t="s">
        <v>65</v>
      </c>
      <c r="W65" s="72" t="s">
        <v>66</v>
      </c>
      <c r="X65" s="166"/>
      <c r="Y65" s="108">
        <v>0.45</v>
      </c>
      <c r="Z65" s="48">
        <f t="shared" si="18"/>
        <v>0</v>
      </c>
      <c r="AA65" s="208"/>
      <c r="AB65" s="208"/>
      <c r="AC65" s="208"/>
      <c r="AD65" s="208"/>
      <c r="AE65" s="208"/>
      <c r="AF65" s="208"/>
      <c r="AG65" s="208"/>
      <c r="AH65" s="208"/>
      <c r="AI65" s="208"/>
      <c r="AL65" s="287"/>
      <c r="AM65" s="296"/>
      <c r="AN65" s="298"/>
      <c r="AO65" s="298"/>
      <c r="AP65" s="298"/>
      <c r="AQ65" s="298"/>
      <c r="AR65" s="298"/>
      <c r="AS65" s="298"/>
      <c r="AT65" s="298"/>
      <c r="AU65" s="302"/>
    </row>
    <row r="66" spans="1:47" s="18" customFormat="1" ht="195.75" thickBot="1">
      <c r="A66" s="224"/>
      <c r="B66" s="225"/>
      <c r="C66" s="225"/>
      <c r="D66" s="225"/>
      <c r="E66" s="225"/>
      <c r="F66" s="275"/>
      <c r="G66" s="275"/>
      <c r="H66" s="199"/>
      <c r="I66" s="228"/>
      <c r="J66" s="229"/>
      <c r="K66" s="195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135" t="s">
        <v>132</v>
      </c>
      <c r="W66" s="87" t="s">
        <v>133</v>
      </c>
      <c r="X66" s="171"/>
      <c r="Y66" s="113">
        <v>0.1</v>
      </c>
      <c r="Z66" s="49">
        <f t="shared" si="18"/>
        <v>0</v>
      </c>
      <c r="AA66" s="226"/>
      <c r="AB66" s="226"/>
      <c r="AC66" s="226"/>
      <c r="AD66" s="226"/>
      <c r="AE66" s="226"/>
      <c r="AF66" s="226"/>
      <c r="AG66" s="226"/>
      <c r="AH66" s="226"/>
      <c r="AI66" s="226"/>
      <c r="AL66" s="303"/>
      <c r="AM66" s="296"/>
      <c r="AN66" s="298"/>
      <c r="AO66" s="298"/>
      <c r="AP66" s="298"/>
      <c r="AQ66" s="298"/>
      <c r="AR66" s="298"/>
      <c r="AS66" s="298"/>
      <c r="AT66" s="298"/>
      <c r="AU66" s="302"/>
    </row>
    <row r="67" spans="1:47" s="18" customFormat="1" ht="39" customHeight="1">
      <c r="A67" s="222">
        <v>16</v>
      </c>
      <c r="B67" s="212" t="s">
        <v>41</v>
      </c>
      <c r="C67" s="212" t="s">
        <v>42</v>
      </c>
      <c r="D67" s="212" t="s">
        <v>134</v>
      </c>
      <c r="E67" s="212" t="s">
        <v>158</v>
      </c>
      <c r="F67" s="215" t="s">
        <v>159</v>
      </c>
      <c r="G67" s="215" t="s">
        <v>160</v>
      </c>
      <c r="H67" s="132" t="s">
        <v>141</v>
      </c>
      <c r="I67" s="71" t="s">
        <v>142</v>
      </c>
      <c r="J67" s="165"/>
      <c r="K67" s="105">
        <v>0.35</v>
      </c>
      <c r="L67" s="54">
        <f t="shared" ref="L67:L80" si="21">J67*K67</f>
        <v>0</v>
      </c>
      <c r="M67" s="207">
        <f>(SUM($L$67:$L$70)*70%)+('Egoeren hipotesiak'!C$17*30%)</f>
        <v>0.3</v>
      </c>
      <c r="N67" s="207">
        <f>(SUM($L$67:$L$70)*85%)+('Egoeren hipotesiak'!D$17*15%)</f>
        <v>0.15</v>
      </c>
      <c r="O67" s="207">
        <f>(SUM($L$67:$L$70)*95%)+('Egoeren hipotesiak'!E$17*5%)</f>
        <v>0.15000000000000002</v>
      </c>
      <c r="P67" s="207">
        <f>(SUM($L$67:$L$70)*70%)+('Egoeren hipotesiak'!F$17*30%)</f>
        <v>0.3</v>
      </c>
      <c r="Q67" s="207">
        <f>(SUM($L$67:$L$70)*85%)+('Egoeren hipotesiak'!G$17*15%)</f>
        <v>0.15</v>
      </c>
      <c r="R67" s="207">
        <f>(SUM($L$67:$L$70)*95%)+('Egoeren hipotesiak'!H$17*5%)</f>
        <v>0.05</v>
      </c>
      <c r="S67" s="207">
        <f>(SUM($L$67:$L$70)*70%)+('Egoeren hipotesiak'!I$17*30%)</f>
        <v>0.3</v>
      </c>
      <c r="T67" s="207">
        <f>(SUM($L$67:$L$70)*85%)+('Egoeren hipotesiak'!J$17*15%)</f>
        <v>0.15</v>
      </c>
      <c r="U67" s="207">
        <f>(SUM($L$67:$L$70)*95%)+('Egoeren hipotesiak'!K$17*5%)</f>
        <v>0.2</v>
      </c>
      <c r="V67" s="102" t="s">
        <v>65</v>
      </c>
      <c r="W67" s="84" t="s">
        <v>66</v>
      </c>
      <c r="X67" s="165"/>
      <c r="Y67" s="105">
        <v>0.4</v>
      </c>
      <c r="Z67" s="54">
        <f t="shared" si="18"/>
        <v>0</v>
      </c>
      <c r="AA67" s="207">
        <f>(SUM($Z$67:$Z$70)*70%)+('Egoeren hipotesiak'!C$24*30%)</f>
        <v>0.3</v>
      </c>
      <c r="AB67" s="207">
        <f>(SUM($Z$67:$Z$70)*85%)+('Egoeren hipotesiak'!D$24*15%)</f>
        <v>0.15</v>
      </c>
      <c r="AC67" s="207">
        <f>(SUM($Z$67:$Z$70)*95%)+('Egoeren hipotesiak'!E$24*5%)</f>
        <v>0.15000000000000002</v>
      </c>
      <c r="AD67" s="207">
        <f>(SUM($Z$67:$Z$70)*70%)+('Egoeren hipotesiak'!F$24*30%)</f>
        <v>0.3</v>
      </c>
      <c r="AE67" s="207">
        <f>(SUM($Z$67:$Z$70)*85%)+('Egoeren hipotesiak'!G$24*15%)</f>
        <v>0.15</v>
      </c>
      <c r="AF67" s="207">
        <f>(SUM($Z$67:$Z$70)*95%)+('Egoeren hipotesiak'!H$24*5%)</f>
        <v>0.05</v>
      </c>
      <c r="AG67" s="207">
        <f>(SUM($Z$67:$Z$70)*70%)+('Egoeren hipotesiak'!I$24*30%)</f>
        <v>0.3</v>
      </c>
      <c r="AH67" s="207">
        <f>(SUM($Z$67:$Z$70)*85%)+('Egoeren hipotesiak'!J$24*15%)</f>
        <v>0.15</v>
      </c>
      <c r="AI67" s="207">
        <f>(SUM($Z$67:$Z$70)*95%)+('Egoeren hipotesiak'!K$24*5%)</f>
        <v>0.2</v>
      </c>
      <c r="AL67" s="283" t="s">
        <v>161</v>
      </c>
      <c r="AM67" s="296">
        <f t="shared" ref="AM67:AU67" si="22">M67*AA67</f>
        <v>0.09</v>
      </c>
      <c r="AN67" s="298">
        <f t="shared" si="22"/>
        <v>2.2499999999999999E-2</v>
      </c>
      <c r="AO67" s="298">
        <f t="shared" si="22"/>
        <v>2.2500000000000006E-2</v>
      </c>
      <c r="AP67" s="298">
        <f t="shared" si="22"/>
        <v>0.09</v>
      </c>
      <c r="AQ67" s="298">
        <f t="shared" si="22"/>
        <v>2.2499999999999999E-2</v>
      </c>
      <c r="AR67" s="298">
        <f t="shared" si="22"/>
        <v>2.5000000000000005E-3</v>
      </c>
      <c r="AS67" s="298">
        <f t="shared" si="22"/>
        <v>0.09</v>
      </c>
      <c r="AT67" s="298">
        <f t="shared" si="22"/>
        <v>2.2499999999999999E-2</v>
      </c>
      <c r="AU67" s="302">
        <f t="shared" si="22"/>
        <v>4.0000000000000008E-2</v>
      </c>
    </row>
    <row r="68" spans="1:47" s="18" customFormat="1" ht="165">
      <c r="A68" s="223"/>
      <c r="B68" s="213"/>
      <c r="C68" s="213"/>
      <c r="D68" s="213"/>
      <c r="E68" s="213"/>
      <c r="F68" s="216"/>
      <c r="G68" s="216"/>
      <c r="H68" s="100" t="s">
        <v>56</v>
      </c>
      <c r="I68" s="72" t="s">
        <v>57</v>
      </c>
      <c r="J68" s="166"/>
      <c r="K68" s="108">
        <v>0.25</v>
      </c>
      <c r="L68" s="48">
        <f t="shared" si="21"/>
        <v>0</v>
      </c>
      <c r="M68" s="208"/>
      <c r="N68" s="208"/>
      <c r="O68" s="208"/>
      <c r="P68" s="208"/>
      <c r="Q68" s="208"/>
      <c r="R68" s="208"/>
      <c r="S68" s="208"/>
      <c r="T68" s="208"/>
      <c r="U68" s="208"/>
      <c r="V68" s="48" t="s">
        <v>49</v>
      </c>
      <c r="W68" s="72" t="s">
        <v>50</v>
      </c>
      <c r="X68" s="166"/>
      <c r="Y68" s="108">
        <v>0.25</v>
      </c>
      <c r="Z68" s="48">
        <f t="shared" si="18"/>
        <v>0</v>
      </c>
      <c r="AA68" s="208"/>
      <c r="AB68" s="208"/>
      <c r="AC68" s="208"/>
      <c r="AD68" s="208"/>
      <c r="AE68" s="208"/>
      <c r="AF68" s="208"/>
      <c r="AG68" s="208"/>
      <c r="AH68" s="208"/>
      <c r="AI68" s="208"/>
      <c r="AL68" s="284"/>
      <c r="AM68" s="296"/>
      <c r="AN68" s="298"/>
      <c r="AO68" s="298"/>
      <c r="AP68" s="298"/>
      <c r="AQ68" s="298"/>
      <c r="AR68" s="298"/>
      <c r="AS68" s="298"/>
      <c r="AT68" s="298"/>
      <c r="AU68" s="302"/>
    </row>
    <row r="69" spans="1:47" s="18" customFormat="1" ht="165">
      <c r="A69" s="223"/>
      <c r="B69" s="213"/>
      <c r="C69" s="213"/>
      <c r="D69" s="213"/>
      <c r="E69" s="213"/>
      <c r="F69" s="216"/>
      <c r="G69" s="216"/>
      <c r="H69" s="100" t="s">
        <v>162</v>
      </c>
      <c r="I69" s="82" t="s">
        <v>163</v>
      </c>
      <c r="J69" s="166"/>
      <c r="K69" s="108">
        <v>0.2</v>
      </c>
      <c r="L69" s="48">
        <f t="shared" si="21"/>
        <v>0</v>
      </c>
      <c r="M69" s="208"/>
      <c r="N69" s="208"/>
      <c r="O69" s="208"/>
      <c r="P69" s="208"/>
      <c r="Q69" s="208"/>
      <c r="R69" s="208"/>
      <c r="S69" s="208"/>
      <c r="T69" s="208"/>
      <c r="U69" s="208"/>
      <c r="V69" s="48" t="s">
        <v>73</v>
      </c>
      <c r="W69" s="82" t="s">
        <v>74</v>
      </c>
      <c r="X69" s="166"/>
      <c r="Y69" s="108">
        <v>0.25</v>
      </c>
      <c r="Z69" s="48">
        <f t="shared" si="18"/>
        <v>0</v>
      </c>
      <c r="AA69" s="208"/>
      <c r="AB69" s="208"/>
      <c r="AC69" s="208"/>
      <c r="AD69" s="208"/>
      <c r="AE69" s="208"/>
      <c r="AF69" s="208"/>
      <c r="AG69" s="208"/>
      <c r="AH69" s="208"/>
      <c r="AI69" s="208"/>
      <c r="AL69" s="284"/>
      <c r="AM69" s="296"/>
      <c r="AN69" s="298"/>
      <c r="AO69" s="298"/>
      <c r="AP69" s="298"/>
      <c r="AQ69" s="298"/>
      <c r="AR69" s="298"/>
      <c r="AS69" s="298"/>
      <c r="AT69" s="298"/>
      <c r="AU69" s="302"/>
    </row>
    <row r="70" spans="1:47" s="18" customFormat="1" ht="180.75" thickBot="1">
      <c r="A70" s="227"/>
      <c r="B70" s="214"/>
      <c r="C70" s="214"/>
      <c r="D70" s="214"/>
      <c r="E70" s="214"/>
      <c r="F70" s="217"/>
      <c r="G70" s="217"/>
      <c r="H70" s="101" t="s">
        <v>164</v>
      </c>
      <c r="I70" s="78" t="s">
        <v>165</v>
      </c>
      <c r="J70" s="167"/>
      <c r="K70" s="109">
        <v>0.2</v>
      </c>
      <c r="L70" s="57">
        <f t="shared" si="21"/>
        <v>0</v>
      </c>
      <c r="M70" s="209"/>
      <c r="N70" s="209"/>
      <c r="O70" s="209"/>
      <c r="P70" s="209"/>
      <c r="Q70" s="209"/>
      <c r="R70" s="209"/>
      <c r="S70" s="209"/>
      <c r="T70" s="209"/>
      <c r="U70" s="209"/>
      <c r="V70" s="135" t="s">
        <v>58</v>
      </c>
      <c r="W70" s="78" t="s">
        <v>57</v>
      </c>
      <c r="X70" s="167"/>
      <c r="Y70" s="109">
        <v>0.1</v>
      </c>
      <c r="Z70" s="57">
        <f t="shared" si="18"/>
        <v>0</v>
      </c>
      <c r="AA70" s="209"/>
      <c r="AB70" s="209"/>
      <c r="AC70" s="209"/>
      <c r="AD70" s="209"/>
      <c r="AE70" s="209"/>
      <c r="AF70" s="209"/>
      <c r="AG70" s="209"/>
      <c r="AH70" s="209"/>
      <c r="AI70" s="209"/>
      <c r="AL70" s="285"/>
      <c r="AM70" s="296"/>
      <c r="AN70" s="298"/>
      <c r="AO70" s="298"/>
      <c r="AP70" s="298"/>
      <c r="AQ70" s="298"/>
      <c r="AR70" s="298"/>
      <c r="AS70" s="298"/>
      <c r="AT70" s="298"/>
      <c r="AU70" s="302"/>
    </row>
    <row r="71" spans="1:47" s="18" customFormat="1" ht="180">
      <c r="A71" s="222">
        <v>17</v>
      </c>
      <c r="B71" s="212" t="s">
        <v>41</v>
      </c>
      <c r="C71" s="212" t="s">
        <v>42</v>
      </c>
      <c r="D71" s="212" t="s">
        <v>134</v>
      </c>
      <c r="E71" s="212" t="s">
        <v>166</v>
      </c>
      <c r="F71" s="215" t="s">
        <v>167</v>
      </c>
      <c r="G71" s="215" t="s">
        <v>168</v>
      </c>
      <c r="H71" s="132" t="s">
        <v>129</v>
      </c>
      <c r="I71" s="71" t="s">
        <v>130</v>
      </c>
      <c r="J71" s="165"/>
      <c r="K71" s="105">
        <v>0.3</v>
      </c>
      <c r="L71" s="54">
        <f t="shared" si="21"/>
        <v>0</v>
      </c>
      <c r="M71" s="207">
        <f>(SUM($L$71:$L$74)*70%)+('Egoeren hipotesiak'!C$17*30%)</f>
        <v>0.3</v>
      </c>
      <c r="N71" s="207">
        <f>(SUM($L$71:$L$74)*85%)+('Egoeren hipotesiak'!D$17*15%)</f>
        <v>0.15</v>
      </c>
      <c r="O71" s="207">
        <f>(SUM($L$74:$L$96)*95%)+('Egoeren hipotesiak'!E$17*5%)</f>
        <v>0.15000000000000002</v>
      </c>
      <c r="P71" s="207">
        <f>(SUM($L$71:$L$74)*70%)+('Egoeren hipotesiak'!F$17*30%)</f>
        <v>0.3</v>
      </c>
      <c r="Q71" s="207">
        <f>(SUM($L$71:$L$74)*85%)+('Egoeren hipotesiak'!G$17*15%)</f>
        <v>0.15</v>
      </c>
      <c r="R71" s="207">
        <f>(SUM($L$74:$L$96)*95%)+('Egoeren hipotesiak'!H$17*5%)</f>
        <v>0.05</v>
      </c>
      <c r="S71" s="207">
        <f>(SUM($L$71:$L$74)*70%)+('Egoeren hipotesiak'!I$17*30%)</f>
        <v>0.3</v>
      </c>
      <c r="T71" s="207">
        <f>(SUM($L$71:$L$74)*85%)+('Egoeren hipotesiak'!J$17*15%)</f>
        <v>0.15</v>
      </c>
      <c r="U71" s="207">
        <f>(SUM($L$74:$L$96)*95%)+('Egoeren hipotesiak'!K$17*5%)</f>
        <v>0.2</v>
      </c>
      <c r="V71" s="102" t="s">
        <v>49</v>
      </c>
      <c r="W71" s="84" t="s">
        <v>50</v>
      </c>
      <c r="X71" s="165"/>
      <c r="Y71" s="105">
        <v>0.45</v>
      </c>
      <c r="Z71" s="54">
        <f t="shared" si="18"/>
        <v>0</v>
      </c>
      <c r="AA71" s="207">
        <f>(SUM($Z$71:$Z$74)*70%)+('Egoeren hipotesiak'!C$24*30%)</f>
        <v>0.3</v>
      </c>
      <c r="AB71" s="207">
        <f>(SUM($Z$71:$Z$74)*85%)+('Egoeren hipotesiak'!D$24*15%)</f>
        <v>0.15</v>
      </c>
      <c r="AC71" s="207">
        <f>(SUM($Z$74:$Z$96)*95%)+('Egoeren hipotesiak'!E$24*5%)</f>
        <v>0.15000000000000002</v>
      </c>
      <c r="AD71" s="207">
        <f>(SUM($Z$71:$Z$74)*70%)+('Egoeren hipotesiak'!F$24*30%)</f>
        <v>0.3</v>
      </c>
      <c r="AE71" s="207">
        <f>(SUM($Z$71:$Z$74)*85%)+('Egoeren hipotesiak'!G$24*15%)</f>
        <v>0.15</v>
      </c>
      <c r="AF71" s="207">
        <f>(SUM($Z$74:$Z$96)*95%)+('Egoeren hipotesiak'!H$24*5%)</f>
        <v>0.05</v>
      </c>
      <c r="AG71" s="207">
        <f>(SUM($Z$71:$Z$74)*70%)+('Egoeren hipotesiak'!I$24*30%)</f>
        <v>0.3</v>
      </c>
      <c r="AH71" s="207">
        <f>(SUM($Z$71:$Z$74)*85%)+('Egoeren hipotesiak'!J$24*15%)</f>
        <v>0.15</v>
      </c>
      <c r="AI71" s="207">
        <f>(SUM($Z$74:$Z$96)*95%)+('Egoeren hipotesiak'!K$24*5%)</f>
        <v>0.2</v>
      </c>
      <c r="AL71" s="283" t="s">
        <v>169</v>
      </c>
      <c r="AM71" s="296">
        <f t="shared" ref="AM71:AU71" si="23">M71*AA71</f>
        <v>0.09</v>
      </c>
      <c r="AN71" s="298">
        <f t="shared" si="23"/>
        <v>2.2499999999999999E-2</v>
      </c>
      <c r="AO71" s="298">
        <f t="shared" si="23"/>
        <v>2.2500000000000006E-2</v>
      </c>
      <c r="AP71" s="298">
        <f t="shared" si="23"/>
        <v>0.09</v>
      </c>
      <c r="AQ71" s="298">
        <f t="shared" si="23"/>
        <v>2.2499999999999999E-2</v>
      </c>
      <c r="AR71" s="298">
        <f t="shared" si="23"/>
        <v>2.5000000000000005E-3</v>
      </c>
      <c r="AS71" s="298">
        <f t="shared" si="23"/>
        <v>0.09</v>
      </c>
      <c r="AT71" s="298">
        <f t="shared" si="23"/>
        <v>2.2499999999999999E-2</v>
      </c>
      <c r="AU71" s="302">
        <f t="shared" si="23"/>
        <v>4.0000000000000008E-2</v>
      </c>
    </row>
    <row r="72" spans="1:47" s="18" customFormat="1" ht="180">
      <c r="A72" s="223"/>
      <c r="B72" s="213"/>
      <c r="C72" s="213"/>
      <c r="D72" s="213"/>
      <c r="E72" s="213"/>
      <c r="F72" s="216"/>
      <c r="G72" s="216"/>
      <c r="H72" s="100" t="s">
        <v>78</v>
      </c>
      <c r="I72" s="72" t="s">
        <v>79</v>
      </c>
      <c r="J72" s="166"/>
      <c r="K72" s="108">
        <v>0.25</v>
      </c>
      <c r="L72" s="48">
        <f t="shared" si="21"/>
        <v>0</v>
      </c>
      <c r="M72" s="208"/>
      <c r="N72" s="208"/>
      <c r="O72" s="208"/>
      <c r="P72" s="208"/>
      <c r="Q72" s="208"/>
      <c r="R72" s="208"/>
      <c r="S72" s="208"/>
      <c r="T72" s="208"/>
      <c r="U72" s="208"/>
      <c r="V72" s="48" t="s">
        <v>54</v>
      </c>
      <c r="W72" s="82" t="s">
        <v>55</v>
      </c>
      <c r="X72" s="166"/>
      <c r="Y72" s="108">
        <v>0.3</v>
      </c>
      <c r="Z72" s="48">
        <f t="shared" si="18"/>
        <v>0</v>
      </c>
      <c r="AA72" s="208"/>
      <c r="AB72" s="208"/>
      <c r="AC72" s="208"/>
      <c r="AD72" s="208"/>
      <c r="AE72" s="208"/>
      <c r="AF72" s="208"/>
      <c r="AG72" s="208"/>
      <c r="AH72" s="208"/>
      <c r="AI72" s="208"/>
      <c r="AL72" s="284"/>
      <c r="AM72" s="296"/>
      <c r="AN72" s="298"/>
      <c r="AO72" s="298"/>
      <c r="AP72" s="298"/>
      <c r="AQ72" s="298"/>
      <c r="AR72" s="298"/>
      <c r="AS72" s="298"/>
      <c r="AT72" s="298"/>
      <c r="AU72" s="302"/>
    </row>
    <row r="73" spans="1:47" s="18" customFormat="1" ht="115.5" customHeight="1">
      <c r="A73" s="223"/>
      <c r="B73" s="213"/>
      <c r="C73" s="213"/>
      <c r="D73" s="213"/>
      <c r="E73" s="213"/>
      <c r="F73" s="216"/>
      <c r="G73" s="216"/>
      <c r="H73" s="100" t="s">
        <v>56</v>
      </c>
      <c r="I73" s="72" t="s">
        <v>57</v>
      </c>
      <c r="J73" s="166"/>
      <c r="K73" s="108">
        <v>0.2</v>
      </c>
      <c r="L73" s="48">
        <f t="shared" si="21"/>
        <v>0</v>
      </c>
      <c r="M73" s="208"/>
      <c r="N73" s="208"/>
      <c r="O73" s="208"/>
      <c r="P73" s="208"/>
      <c r="Q73" s="208"/>
      <c r="R73" s="208"/>
      <c r="S73" s="208"/>
      <c r="T73" s="208"/>
      <c r="U73" s="208"/>
      <c r="V73" s="264" t="s">
        <v>49</v>
      </c>
      <c r="W73" s="218" t="s">
        <v>50</v>
      </c>
      <c r="X73" s="220"/>
      <c r="Y73" s="193">
        <v>0.25</v>
      </c>
      <c r="Z73" s="208">
        <f t="shared" si="18"/>
        <v>0</v>
      </c>
      <c r="AA73" s="208"/>
      <c r="AB73" s="208"/>
      <c r="AC73" s="208"/>
      <c r="AD73" s="208"/>
      <c r="AE73" s="208"/>
      <c r="AF73" s="208"/>
      <c r="AG73" s="208"/>
      <c r="AH73" s="208"/>
      <c r="AI73" s="208"/>
      <c r="AL73" s="284"/>
      <c r="AM73" s="296"/>
      <c r="AN73" s="298"/>
      <c r="AO73" s="298"/>
      <c r="AP73" s="298"/>
      <c r="AQ73" s="298"/>
      <c r="AR73" s="298"/>
      <c r="AS73" s="298"/>
      <c r="AT73" s="298"/>
      <c r="AU73" s="302"/>
    </row>
    <row r="74" spans="1:47" s="18" customFormat="1" ht="66.599999999999994" customHeight="1" thickBot="1">
      <c r="A74" s="227"/>
      <c r="B74" s="214"/>
      <c r="C74" s="214"/>
      <c r="D74" s="214"/>
      <c r="E74" s="214"/>
      <c r="F74" s="217"/>
      <c r="G74" s="217"/>
      <c r="H74" s="101" t="s">
        <v>47</v>
      </c>
      <c r="I74" s="73" t="s">
        <v>48</v>
      </c>
      <c r="J74" s="167"/>
      <c r="K74" s="109">
        <v>0.25</v>
      </c>
      <c r="L74" s="57">
        <f t="shared" si="21"/>
        <v>0</v>
      </c>
      <c r="M74" s="209"/>
      <c r="N74" s="209"/>
      <c r="O74" s="209"/>
      <c r="P74" s="209"/>
      <c r="Q74" s="209"/>
      <c r="R74" s="209"/>
      <c r="S74" s="209"/>
      <c r="T74" s="209"/>
      <c r="U74" s="209"/>
      <c r="V74" s="260"/>
      <c r="W74" s="219"/>
      <c r="X74" s="221"/>
      <c r="Y74" s="195"/>
      <c r="Z74" s="209"/>
      <c r="AA74" s="209"/>
      <c r="AB74" s="209"/>
      <c r="AC74" s="209"/>
      <c r="AD74" s="209"/>
      <c r="AE74" s="209"/>
      <c r="AF74" s="209"/>
      <c r="AG74" s="209"/>
      <c r="AH74" s="209"/>
      <c r="AI74" s="209"/>
      <c r="AL74" s="285"/>
      <c r="AM74" s="296"/>
      <c r="AN74" s="298"/>
      <c r="AO74" s="298"/>
      <c r="AP74" s="298"/>
      <c r="AQ74" s="298"/>
      <c r="AR74" s="298"/>
      <c r="AS74" s="298"/>
      <c r="AT74" s="298"/>
      <c r="AU74" s="302"/>
    </row>
    <row r="75" spans="1:47" s="18" customFormat="1" ht="135">
      <c r="A75" s="222">
        <v>18</v>
      </c>
      <c r="B75" s="212" t="s">
        <v>41</v>
      </c>
      <c r="C75" s="212" t="s">
        <v>42</v>
      </c>
      <c r="D75" s="212" t="s">
        <v>170</v>
      </c>
      <c r="E75" s="212" t="s">
        <v>171</v>
      </c>
      <c r="F75" s="215" t="s">
        <v>172</v>
      </c>
      <c r="G75" s="215" t="s">
        <v>173</v>
      </c>
      <c r="H75" s="132" t="s">
        <v>141</v>
      </c>
      <c r="I75" s="71" t="s">
        <v>142</v>
      </c>
      <c r="J75" s="165"/>
      <c r="K75" s="105">
        <v>0.4</v>
      </c>
      <c r="L75" s="54">
        <f t="shared" si="21"/>
        <v>0</v>
      </c>
      <c r="M75" s="207">
        <f>(SUM($L$75:$L$78)*70%)+('Egoeren hipotesiak'!C$17*30%)</f>
        <v>0.3</v>
      </c>
      <c r="N75" s="207">
        <f>(SUM($L$75:$L$78)*85%)+('Egoeren hipotesiak'!D$17*15%)</f>
        <v>0.15</v>
      </c>
      <c r="O75" s="207">
        <f>(SUM($L$75:$L$78)*95%)+('Egoeren hipotesiak'!E$17*5%)</f>
        <v>0.15000000000000002</v>
      </c>
      <c r="P75" s="207">
        <f>(SUM($L$75:$L$78)*70%)+('Egoeren hipotesiak'!F$17*30%)</f>
        <v>0.3</v>
      </c>
      <c r="Q75" s="207">
        <f>(SUM($L$75:$L$78)*85%)+('Egoeren hipotesiak'!G$17*15%)</f>
        <v>0.15</v>
      </c>
      <c r="R75" s="207">
        <f>(SUM($L$75:$L$78)*95%)+('Egoeren hipotesiak'!H$17*5%)</f>
        <v>0.05</v>
      </c>
      <c r="S75" s="207">
        <f>(SUM($L$75:$L$78)*70%)+('Egoeren hipotesiak'!I$17*30%)</f>
        <v>0.3</v>
      </c>
      <c r="T75" s="207">
        <f>(SUM($L$75:$L$78)*85%)+('Egoeren hipotesiak'!J$17*15%)</f>
        <v>0.15</v>
      </c>
      <c r="U75" s="207">
        <f>(SUM($L$75:$L$78)*95%)+('Egoeren hipotesiak'!K$17*5%)</f>
        <v>0.2</v>
      </c>
      <c r="V75" s="102" t="s">
        <v>65</v>
      </c>
      <c r="W75" s="84" t="s">
        <v>66</v>
      </c>
      <c r="X75" s="165"/>
      <c r="Y75" s="105">
        <v>0.4</v>
      </c>
      <c r="Z75" s="54">
        <f t="shared" ref="Z75:Z85" si="24">X75*Y75</f>
        <v>0</v>
      </c>
      <c r="AA75" s="207">
        <f>(SUM($Z$75:$Z$78)*70%)+('Egoeren hipotesiak'!C$24*30%)</f>
        <v>0.3</v>
      </c>
      <c r="AB75" s="207">
        <f>(SUM($Z$75:$Z$78)*85%)+('Egoeren hipotesiak'!D$24*15%)</f>
        <v>0.15</v>
      </c>
      <c r="AC75" s="207">
        <f>(SUM($Z$75:$Z$78)*95%)+('Egoeren hipotesiak'!E$24*5%)</f>
        <v>0.15000000000000002</v>
      </c>
      <c r="AD75" s="207">
        <f>(SUM($Z$75:$Z$78)*70%)+('Egoeren hipotesiak'!F$24*30%)</f>
        <v>0.3</v>
      </c>
      <c r="AE75" s="207">
        <f>(SUM($Z$75:$Z$78)*85%)+('Egoeren hipotesiak'!G$24*15%)</f>
        <v>0.15</v>
      </c>
      <c r="AF75" s="207">
        <f>(SUM($Z$75:$Z$78)*95%)+('Egoeren hipotesiak'!H$24*5%)</f>
        <v>0.05</v>
      </c>
      <c r="AG75" s="207">
        <f>(SUM($Z$75:$Z$78)*70%)+('Egoeren hipotesiak'!I$24*30%)</f>
        <v>0.3</v>
      </c>
      <c r="AH75" s="207">
        <f>(SUM($Z$75:$Z$78)*85%)+('Egoeren hipotesiak'!J$24*15%)</f>
        <v>0.15</v>
      </c>
      <c r="AI75" s="207">
        <f>(SUM($Z$75:$Z$78)*95%)+('Egoeren hipotesiak'!K$24*5%)</f>
        <v>0.2</v>
      </c>
      <c r="AL75" s="283" t="s">
        <v>174</v>
      </c>
      <c r="AM75" s="296">
        <f t="shared" ref="AM75:AU75" si="25">M75*AA75</f>
        <v>0.09</v>
      </c>
      <c r="AN75" s="298">
        <f t="shared" si="25"/>
        <v>2.2499999999999999E-2</v>
      </c>
      <c r="AO75" s="298">
        <f t="shared" si="25"/>
        <v>2.2500000000000006E-2</v>
      </c>
      <c r="AP75" s="298">
        <f t="shared" si="25"/>
        <v>0.09</v>
      </c>
      <c r="AQ75" s="298">
        <f t="shared" si="25"/>
        <v>2.2499999999999999E-2</v>
      </c>
      <c r="AR75" s="298">
        <f t="shared" si="25"/>
        <v>2.5000000000000005E-3</v>
      </c>
      <c r="AS75" s="298">
        <f t="shared" si="25"/>
        <v>0.09</v>
      </c>
      <c r="AT75" s="298">
        <f t="shared" si="25"/>
        <v>2.2499999999999999E-2</v>
      </c>
      <c r="AU75" s="302">
        <f t="shared" si="25"/>
        <v>4.0000000000000008E-2</v>
      </c>
    </row>
    <row r="76" spans="1:47" s="18" customFormat="1" ht="180">
      <c r="A76" s="223"/>
      <c r="B76" s="213"/>
      <c r="C76" s="213"/>
      <c r="D76" s="213"/>
      <c r="E76" s="213"/>
      <c r="F76" s="216"/>
      <c r="G76" s="216"/>
      <c r="H76" s="100" t="s">
        <v>164</v>
      </c>
      <c r="I76" s="82" t="s">
        <v>165</v>
      </c>
      <c r="J76" s="166"/>
      <c r="K76" s="108">
        <v>0.25</v>
      </c>
      <c r="L76" s="48">
        <f t="shared" si="21"/>
        <v>0</v>
      </c>
      <c r="M76" s="208"/>
      <c r="N76" s="208"/>
      <c r="O76" s="208"/>
      <c r="P76" s="208"/>
      <c r="Q76" s="208"/>
      <c r="R76" s="208"/>
      <c r="S76" s="208"/>
      <c r="T76" s="208"/>
      <c r="U76" s="208"/>
      <c r="V76" s="48" t="s">
        <v>58</v>
      </c>
      <c r="W76" s="82" t="s">
        <v>57</v>
      </c>
      <c r="X76" s="166"/>
      <c r="Y76" s="108">
        <v>0.25</v>
      </c>
      <c r="Z76" s="48">
        <f t="shared" si="24"/>
        <v>0</v>
      </c>
      <c r="AA76" s="208"/>
      <c r="AB76" s="208"/>
      <c r="AC76" s="208"/>
      <c r="AD76" s="208"/>
      <c r="AE76" s="208"/>
      <c r="AF76" s="208"/>
      <c r="AG76" s="208"/>
      <c r="AH76" s="208"/>
      <c r="AI76" s="208"/>
      <c r="AL76" s="284"/>
      <c r="AM76" s="296"/>
      <c r="AN76" s="298"/>
      <c r="AO76" s="298"/>
      <c r="AP76" s="298"/>
      <c r="AQ76" s="298"/>
      <c r="AR76" s="298"/>
      <c r="AS76" s="298"/>
      <c r="AT76" s="298"/>
      <c r="AU76" s="302"/>
    </row>
    <row r="77" spans="1:47" s="18" customFormat="1" ht="210">
      <c r="A77" s="223"/>
      <c r="B77" s="213"/>
      <c r="C77" s="213"/>
      <c r="D77" s="213"/>
      <c r="E77" s="213"/>
      <c r="F77" s="216"/>
      <c r="G77" s="216"/>
      <c r="H77" s="100" t="s">
        <v>56</v>
      </c>
      <c r="I77" s="72" t="s">
        <v>57</v>
      </c>
      <c r="J77" s="166"/>
      <c r="K77" s="108">
        <v>0.15</v>
      </c>
      <c r="L77" s="48">
        <f t="shared" si="21"/>
        <v>0</v>
      </c>
      <c r="M77" s="208"/>
      <c r="N77" s="208"/>
      <c r="O77" s="208"/>
      <c r="P77" s="208"/>
      <c r="Q77" s="208"/>
      <c r="R77" s="208"/>
      <c r="S77" s="208"/>
      <c r="T77" s="208"/>
      <c r="U77" s="208"/>
      <c r="V77" s="48" t="s">
        <v>175</v>
      </c>
      <c r="W77" s="82" t="s">
        <v>176</v>
      </c>
      <c r="X77" s="166"/>
      <c r="Y77" s="108">
        <v>0.25</v>
      </c>
      <c r="Z77" s="48">
        <f t="shared" si="24"/>
        <v>0</v>
      </c>
      <c r="AA77" s="208"/>
      <c r="AB77" s="208"/>
      <c r="AC77" s="208"/>
      <c r="AD77" s="208"/>
      <c r="AE77" s="208"/>
      <c r="AF77" s="208"/>
      <c r="AG77" s="208"/>
      <c r="AH77" s="208"/>
      <c r="AI77" s="208"/>
      <c r="AL77" s="284"/>
      <c r="AM77" s="296"/>
      <c r="AN77" s="298"/>
      <c r="AO77" s="298"/>
      <c r="AP77" s="298"/>
      <c r="AQ77" s="298"/>
      <c r="AR77" s="298"/>
      <c r="AS77" s="298"/>
      <c r="AT77" s="298"/>
      <c r="AU77" s="302"/>
    </row>
    <row r="78" spans="1:47" s="18" customFormat="1" ht="210.75" thickBot="1">
      <c r="A78" s="227"/>
      <c r="B78" s="214"/>
      <c r="C78" s="214"/>
      <c r="D78" s="214"/>
      <c r="E78" s="214"/>
      <c r="F78" s="217"/>
      <c r="G78" s="217"/>
      <c r="H78" s="101" t="s">
        <v>147</v>
      </c>
      <c r="I78" s="78" t="s">
        <v>148</v>
      </c>
      <c r="J78" s="167"/>
      <c r="K78" s="109">
        <v>0.2</v>
      </c>
      <c r="L78" s="57">
        <f t="shared" si="21"/>
        <v>0</v>
      </c>
      <c r="M78" s="209"/>
      <c r="N78" s="209"/>
      <c r="O78" s="209"/>
      <c r="P78" s="209"/>
      <c r="Q78" s="209"/>
      <c r="R78" s="209"/>
      <c r="S78" s="209"/>
      <c r="T78" s="209"/>
      <c r="U78" s="209"/>
      <c r="V78" s="135" t="s">
        <v>67</v>
      </c>
      <c r="W78" s="73" t="s">
        <v>68</v>
      </c>
      <c r="X78" s="167"/>
      <c r="Y78" s="109">
        <v>0.1</v>
      </c>
      <c r="Z78" s="57">
        <f t="shared" si="24"/>
        <v>0</v>
      </c>
      <c r="AA78" s="209"/>
      <c r="AB78" s="209"/>
      <c r="AC78" s="209"/>
      <c r="AD78" s="209"/>
      <c r="AE78" s="209"/>
      <c r="AF78" s="209"/>
      <c r="AG78" s="209"/>
      <c r="AH78" s="209"/>
      <c r="AI78" s="209"/>
      <c r="AL78" s="285"/>
      <c r="AM78" s="296"/>
      <c r="AN78" s="298"/>
      <c r="AO78" s="298"/>
      <c r="AP78" s="298"/>
      <c r="AQ78" s="298"/>
      <c r="AR78" s="298"/>
      <c r="AS78" s="298"/>
      <c r="AT78" s="298"/>
      <c r="AU78" s="302"/>
    </row>
    <row r="79" spans="1:47" s="18" customFormat="1" ht="150">
      <c r="A79" s="212">
        <v>19</v>
      </c>
      <c r="B79" s="212" t="s">
        <v>41</v>
      </c>
      <c r="C79" s="212" t="s">
        <v>42</v>
      </c>
      <c r="D79" s="212" t="s">
        <v>170</v>
      </c>
      <c r="E79" s="212" t="s">
        <v>177</v>
      </c>
      <c r="F79" s="215" t="s">
        <v>178</v>
      </c>
      <c r="G79" s="215" t="s">
        <v>179</v>
      </c>
      <c r="H79" s="132" t="s">
        <v>62</v>
      </c>
      <c r="I79" s="68" t="s">
        <v>63</v>
      </c>
      <c r="J79" s="165"/>
      <c r="K79" s="105">
        <v>0.5</v>
      </c>
      <c r="L79" s="54">
        <f t="shared" si="21"/>
        <v>0</v>
      </c>
      <c r="M79" s="207">
        <f>(SUM($L$79:$L$80)*70%)+('Egoeren hipotesiak'!C$17*30%)</f>
        <v>0.3</v>
      </c>
      <c r="N79" s="207">
        <f>(SUM($L$79:$L$80)*85%)+('Egoeren hipotesiak'!D$17*15%)</f>
        <v>0.15</v>
      </c>
      <c r="O79" s="207">
        <f>(SUM($L$79:$L$80)*95%)+('Egoeren hipotesiak'!E$17*5%)</f>
        <v>0.15000000000000002</v>
      </c>
      <c r="P79" s="207">
        <f>(SUM($L$79:$L$80)*70%)+('Egoeren hipotesiak'!F$17*30%)</f>
        <v>0.3</v>
      </c>
      <c r="Q79" s="207">
        <f>(SUM($L$79:$L$80)*85%)+('Egoeren hipotesiak'!G$17*15%)</f>
        <v>0.15</v>
      </c>
      <c r="R79" s="207">
        <f>(SUM($L$79:$L$80)*70%)+('Egoeren hipotesiak'!H$17*5%)</f>
        <v>0.05</v>
      </c>
      <c r="S79" s="207">
        <f>(SUM($L$79:$L$80)*70%)+('Egoeren hipotesiak'!I$17*30%)</f>
        <v>0.3</v>
      </c>
      <c r="T79" s="207">
        <f>(SUM($L$79:$L$80)*85%)+('Egoeren hipotesiak'!J$17*15%)</f>
        <v>0.15</v>
      </c>
      <c r="U79" s="207">
        <f>(SUM($L$79:$L$80)*95%)+('Egoeren hipotesiak'!K$17*5%)</f>
        <v>0.2</v>
      </c>
      <c r="V79" s="102" t="s">
        <v>58</v>
      </c>
      <c r="W79" s="65" t="s">
        <v>57</v>
      </c>
      <c r="X79" s="165"/>
      <c r="Y79" s="105">
        <v>0.35</v>
      </c>
      <c r="Z79" s="54">
        <f t="shared" si="24"/>
        <v>0</v>
      </c>
      <c r="AA79" s="207">
        <f>(SUM($Z$79:$Z$80)*70%)+('Egoeren hipotesiak'!C$24*30%)</f>
        <v>0.3</v>
      </c>
      <c r="AB79" s="207">
        <f>(SUM($Z$79:$Z$80)*85%)+('Egoeren hipotesiak'!D$24*15%)</f>
        <v>0.15</v>
      </c>
      <c r="AC79" s="207">
        <f>(SUM($Z$79:$Z$80)*95%)+('Egoeren hipotesiak'!E$24*5%)</f>
        <v>0.15000000000000002</v>
      </c>
      <c r="AD79" s="207">
        <f>(SUM($Z$79:$Z$80)*70%)+('Egoeren hipotesiak'!F$24*30%)</f>
        <v>0.3</v>
      </c>
      <c r="AE79" s="207">
        <f>(SUM($Z$79:$Z$80)*85%)+('Egoeren hipotesiak'!G$24*15%)</f>
        <v>0.15</v>
      </c>
      <c r="AF79" s="207">
        <f>(SUM($Z$79:$Z$80)*70%)+('Egoeren hipotesiak'!H$24*5%)</f>
        <v>0.05</v>
      </c>
      <c r="AG79" s="207">
        <f>(SUM($Z$79:$Z$80)*70%)+('Egoeren hipotesiak'!I$24*30%)</f>
        <v>0.3</v>
      </c>
      <c r="AH79" s="207">
        <f>(SUM($Z$79:$Z$80)*85%)+('Egoeren hipotesiak'!J$24*15%)</f>
        <v>0.15</v>
      </c>
      <c r="AI79" s="207">
        <f>(SUM($Z$79:$Z$80)*95%)+('Egoeren hipotesiak'!K$24*5%)</f>
        <v>0.2</v>
      </c>
      <c r="AL79" s="283" t="s">
        <v>180</v>
      </c>
      <c r="AM79" s="296">
        <f t="shared" ref="AM79:AR79" si="26">M79*AA79</f>
        <v>0.09</v>
      </c>
      <c r="AN79" s="298">
        <f t="shared" si="26"/>
        <v>2.2499999999999999E-2</v>
      </c>
      <c r="AO79" s="298">
        <f t="shared" si="26"/>
        <v>2.2500000000000006E-2</v>
      </c>
      <c r="AP79" s="298">
        <f t="shared" si="26"/>
        <v>0.09</v>
      </c>
      <c r="AQ79" s="298">
        <f t="shared" si="26"/>
        <v>2.2499999999999999E-2</v>
      </c>
      <c r="AR79" s="298">
        <f t="shared" si="26"/>
        <v>2.5000000000000005E-3</v>
      </c>
      <c r="AS79" s="298">
        <f t="shared" ref="AS79" si="27">T79*AH79</f>
        <v>2.2499999999999999E-2</v>
      </c>
      <c r="AT79" s="298">
        <f>T79*AH79</f>
        <v>2.2499999999999999E-2</v>
      </c>
      <c r="AU79" s="302">
        <f>U79*AI79</f>
        <v>4.0000000000000008E-2</v>
      </c>
    </row>
    <row r="80" spans="1:47" s="18" customFormat="1" ht="188.45" customHeight="1">
      <c r="A80" s="213"/>
      <c r="B80" s="213"/>
      <c r="C80" s="213"/>
      <c r="D80" s="213"/>
      <c r="E80" s="213"/>
      <c r="F80" s="216"/>
      <c r="G80" s="216"/>
      <c r="H80" s="198" t="s">
        <v>164</v>
      </c>
      <c r="I80" s="257" t="s">
        <v>165</v>
      </c>
      <c r="J80" s="220"/>
      <c r="K80" s="193">
        <v>0.5</v>
      </c>
      <c r="L80" s="208">
        <f t="shared" si="21"/>
        <v>0</v>
      </c>
      <c r="M80" s="208"/>
      <c r="N80" s="208"/>
      <c r="O80" s="208"/>
      <c r="P80" s="208"/>
      <c r="Q80" s="208"/>
      <c r="R80" s="208"/>
      <c r="S80" s="208"/>
      <c r="T80" s="208"/>
      <c r="U80" s="208"/>
      <c r="V80" s="48" t="s">
        <v>65</v>
      </c>
      <c r="W80" s="69" t="s">
        <v>66</v>
      </c>
      <c r="X80" s="166"/>
      <c r="Y80" s="108">
        <v>0.25</v>
      </c>
      <c r="Z80" s="48">
        <f t="shared" si="24"/>
        <v>0</v>
      </c>
      <c r="AA80" s="208"/>
      <c r="AB80" s="208"/>
      <c r="AC80" s="208"/>
      <c r="AD80" s="208"/>
      <c r="AE80" s="208"/>
      <c r="AF80" s="208"/>
      <c r="AG80" s="208"/>
      <c r="AH80" s="208"/>
      <c r="AI80" s="208"/>
      <c r="AL80" s="284"/>
      <c r="AM80" s="296"/>
      <c r="AN80" s="298"/>
      <c r="AO80" s="298"/>
      <c r="AP80" s="298"/>
      <c r="AQ80" s="298"/>
      <c r="AR80" s="298"/>
      <c r="AS80" s="298"/>
      <c r="AT80" s="298"/>
      <c r="AU80" s="302"/>
    </row>
    <row r="81" spans="1:47" s="18" customFormat="1" ht="182.1" customHeight="1">
      <c r="A81" s="213"/>
      <c r="B81" s="213"/>
      <c r="C81" s="213"/>
      <c r="D81" s="213"/>
      <c r="E81" s="213"/>
      <c r="F81" s="216"/>
      <c r="G81" s="216"/>
      <c r="H81" s="204"/>
      <c r="I81" s="257"/>
      <c r="J81" s="220"/>
      <c r="K81" s="194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48" t="s">
        <v>67</v>
      </c>
      <c r="W81" s="69" t="s">
        <v>68</v>
      </c>
      <c r="X81" s="166"/>
      <c r="Y81" s="108">
        <v>0.25</v>
      </c>
      <c r="Z81" s="48">
        <f t="shared" si="24"/>
        <v>0</v>
      </c>
      <c r="AA81" s="208"/>
      <c r="AB81" s="208"/>
      <c r="AC81" s="208"/>
      <c r="AD81" s="208"/>
      <c r="AE81" s="208"/>
      <c r="AF81" s="208"/>
      <c r="AG81" s="208"/>
      <c r="AH81" s="208"/>
      <c r="AI81" s="208"/>
      <c r="AL81" s="284"/>
      <c r="AM81" s="296"/>
      <c r="AN81" s="298"/>
      <c r="AO81" s="298"/>
      <c r="AP81" s="298"/>
      <c r="AQ81" s="298"/>
      <c r="AR81" s="298"/>
      <c r="AS81" s="298"/>
      <c r="AT81" s="298"/>
      <c r="AU81" s="302"/>
    </row>
    <row r="82" spans="1:47" s="18" customFormat="1" ht="210.75" thickBot="1">
      <c r="A82" s="214"/>
      <c r="B82" s="214"/>
      <c r="C82" s="214"/>
      <c r="D82" s="214"/>
      <c r="E82" s="214"/>
      <c r="F82" s="217"/>
      <c r="G82" s="217"/>
      <c r="H82" s="199"/>
      <c r="I82" s="258"/>
      <c r="J82" s="221"/>
      <c r="K82" s="195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135" t="s">
        <v>175</v>
      </c>
      <c r="W82" s="78" t="s">
        <v>176</v>
      </c>
      <c r="X82" s="167"/>
      <c r="Y82" s="109">
        <v>0.15</v>
      </c>
      <c r="Z82" s="57">
        <f t="shared" si="24"/>
        <v>0</v>
      </c>
      <c r="AA82" s="209"/>
      <c r="AB82" s="209"/>
      <c r="AC82" s="209"/>
      <c r="AD82" s="209"/>
      <c r="AE82" s="209"/>
      <c r="AF82" s="209"/>
      <c r="AG82" s="209"/>
      <c r="AH82" s="209"/>
      <c r="AI82" s="209"/>
      <c r="AL82" s="285"/>
      <c r="AM82" s="296"/>
      <c r="AN82" s="298"/>
      <c r="AO82" s="298"/>
      <c r="AP82" s="298"/>
      <c r="AQ82" s="298"/>
      <c r="AR82" s="298"/>
      <c r="AS82" s="298"/>
      <c r="AT82" s="298"/>
      <c r="AU82" s="302"/>
    </row>
    <row r="83" spans="1:47" s="18" customFormat="1" ht="135">
      <c r="A83" s="266">
        <v>20</v>
      </c>
      <c r="B83" s="269" t="s">
        <v>41</v>
      </c>
      <c r="C83" s="269" t="s">
        <v>42</v>
      </c>
      <c r="D83" s="269" t="s">
        <v>170</v>
      </c>
      <c r="E83" s="269" t="s">
        <v>181</v>
      </c>
      <c r="F83" s="196" t="s">
        <v>182</v>
      </c>
      <c r="G83" s="196" t="s">
        <v>183</v>
      </c>
      <c r="H83" s="132" t="s">
        <v>147</v>
      </c>
      <c r="I83" s="71" t="s">
        <v>148</v>
      </c>
      <c r="J83" s="172"/>
      <c r="K83" s="106">
        <v>0.25</v>
      </c>
      <c r="L83" s="54">
        <f>J83*K83</f>
        <v>0</v>
      </c>
      <c r="M83" s="265">
        <f>(SUM($L$83:$L$85)*70%)+('Egoeren hipotesiak'!C$17*30%)</f>
        <v>0.3</v>
      </c>
      <c r="N83" s="207">
        <f>(SUM($L$83:$L$85)*85%)+('Egoeren hipotesiak'!D$17*15%)</f>
        <v>0.15</v>
      </c>
      <c r="O83" s="207">
        <f>(SUM($L$83:$L$85)*95%)+('Egoeren hipotesiak'!E$17*5%)</f>
        <v>0.15000000000000002</v>
      </c>
      <c r="P83" s="207">
        <f>(SUM($L$83:$L$85)*70%)+('Egoeren hipotesiak'!F$17*30%)</f>
        <v>0.3</v>
      </c>
      <c r="Q83" s="207">
        <f>(SUM($L$83:$L$85)*85%)+('Egoeren hipotesiak'!G$17*15%)</f>
        <v>0.15</v>
      </c>
      <c r="R83" s="207">
        <f>(SUM($L$83:$L$85)*70%)+('Egoeren hipotesiak'!H$17*5%)</f>
        <v>0.05</v>
      </c>
      <c r="S83" s="207">
        <f>(SUM($L$83:$L$85)*70%)+('Egoeren hipotesiak'!I$17*30%)</f>
        <v>0.3</v>
      </c>
      <c r="T83" s="207">
        <f>(SUM($L$83:$L$85)*85%)+('Egoeren hipotesiak'!J$17*15%)</f>
        <v>0.15</v>
      </c>
      <c r="U83" s="207">
        <f>(SUM($L$83:$L$85)*95%)+('Egoeren hipotesiak'!K$17*5%)</f>
        <v>0.2</v>
      </c>
      <c r="V83" s="102" t="s">
        <v>65</v>
      </c>
      <c r="W83" s="88" t="s">
        <v>66</v>
      </c>
      <c r="X83" s="165"/>
      <c r="Y83" s="105">
        <v>0.4</v>
      </c>
      <c r="Z83" s="54">
        <f t="shared" si="24"/>
        <v>0</v>
      </c>
      <c r="AA83" s="265">
        <f>(SUM($Z$83:$Z$85)*70%)+('Egoeren hipotesiak'!C$24*30%)</f>
        <v>0.3</v>
      </c>
      <c r="AB83" s="207">
        <f>(SUM($Z$83:$Z$85)*85%)+('Egoeren hipotesiak'!D$24*15%)</f>
        <v>0.15</v>
      </c>
      <c r="AC83" s="207">
        <f>(SUM($Z$83:$Z$85)*95%)+('Egoeren hipotesiak'!E$24*5%)</f>
        <v>0.15000000000000002</v>
      </c>
      <c r="AD83" s="207">
        <f>(SUM($Z$83:$Z$85)*70%)+('Egoeren hipotesiak'!F$24*30%)</f>
        <v>0.3</v>
      </c>
      <c r="AE83" s="207">
        <f>(SUM($Z$83:$Z$85)*85%)+('Egoeren hipotesiak'!G$24*15%)</f>
        <v>0.15</v>
      </c>
      <c r="AF83" s="207">
        <f>(SUM($Z$83:$Z$85)*70%)+('Egoeren hipotesiak'!H$24*5%)</f>
        <v>0.05</v>
      </c>
      <c r="AG83" s="207">
        <f>(SUM($Z$83:$Z$85)*70%)+('Egoeren hipotesiak'!I$24*30%)</f>
        <v>0.3</v>
      </c>
      <c r="AH83" s="207">
        <f>(SUM($Z$83:$Z$85)*85%)+('Egoeren hipotesiak'!J$24*15%)</f>
        <v>0.15</v>
      </c>
      <c r="AI83" s="207">
        <f>(SUM($Z$83:$Z$85)*95%)+('Egoeren hipotesiak'!K$24*5%)</f>
        <v>0.2</v>
      </c>
      <c r="AL83" s="292" t="s">
        <v>184</v>
      </c>
      <c r="AM83" s="296">
        <f t="shared" ref="AM83:AR83" si="28">M83*AA83</f>
        <v>0.09</v>
      </c>
      <c r="AN83" s="298">
        <f t="shared" si="28"/>
        <v>2.2499999999999999E-2</v>
      </c>
      <c r="AO83" s="298">
        <f t="shared" si="28"/>
        <v>2.2500000000000006E-2</v>
      </c>
      <c r="AP83" s="298">
        <f t="shared" si="28"/>
        <v>0.09</v>
      </c>
      <c r="AQ83" s="298">
        <f t="shared" si="28"/>
        <v>2.2499999999999999E-2</v>
      </c>
      <c r="AR83" s="298">
        <f t="shared" si="28"/>
        <v>2.5000000000000005E-3</v>
      </c>
      <c r="AS83" s="298">
        <f t="shared" ref="AS83" si="29">T83*AH83</f>
        <v>2.2499999999999999E-2</v>
      </c>
      <c r="AT83" s="298">
        <f>T83*AH83</f>
        <v>2.2499999999999999E-2</v>
      </c>
      <c r="AU83" s="302">
        <f>U83*AI83</f>
        <v>4.0000000000000008E-2</v>
      </c>
    </row>
    <row r="84" spans="1:47" s="18" customFormat="1" ht="210">
      <c r="A84" s="267"/>
      <c r="B84" s="270"/>
      <c r="C84" s="270"/>
      <c r="D84" s="270"/>
      <c r="E84" s="270"/>
      <c r="F84" s="204"/>
      <c r="G84" s="204"/>
      <c r="H84" s="100" t="s">
        <v>78</v>
      </c>
      <c r="I84" s="72" t="s">
        <v>79</v>
      </c>
      <c r="J84" s="173"/>
      <c r="K84" s="113">
        <v>0.5</v>
      </c>
      <c r="L84" s="48">
        <f>J84*K84</f>
        <v>0</v>
      </c>
      <c r="M84" s="264"/>
      <c r="N84" s="208"/>
      <c r="O84" s="208"/>
      <c r="P84" s="208"/>
      <c r="Q84" s="208"/>
      <c r="R84" s="208"/>
      <c r="S84" s="208"/>
      <c r="T84" s="208"/>
      <c r="U84" s="208"/>
      <c r="V84" s="48" t="s">
        <v>67</v>
      </c>
      <c r="W84" s="89" t="s">
        <v>68</v>
      </c>
      <c r="X84" s="166"/>
      <c r="Y84" s="108">
        <v>0.35</v>
      </c>
      <c r="Z84" s="48">
        <f t="shared" si="24"/>
        <v>0</v>
      </c>
      <c r="AA84" s="264"/>
      <c r="AB84" s="208"/>
      <c r="AC84" s="208"/>
      <c r="AD84" s="208"/>
      <c r="AE84" s="208"/>
      <c r="AF84" s="208"/>
      <c r="AG84" s="208"/>
      <c r="AH84" s="208"/>
      <c r="AI84" s="208"/>
      <c r="AL84" s="293"/>
      <c r="AM84" s="296"/>
      <c r="AN84" s="298"/>
      <c r="AO84" s="298"/>
      <c r="AP84" s="298"/>
      <c r="AQ84" s="298"/>
      <c r="AR84" s="298"/>
      <c r="AS84" s="298"/>
      <c r="AT84" s="298"/>
      <c r="AU84" s="302"/>
    </row>
    <row r="85" spans="1:47" s="18" customFormat="1" ht="210.75" thickBot="1">
      <c r="A85" s="268"/>
      <c r="B85" s="271"/>
      <c r="C85" s="271"/>
      <c r="D85" s="271"/>
      <c r="E85" s="271"/>
      <c r="F85" s="199"/>
      <c r="G85" s="199"/>
      <c r="H85" s="101" t="s">
        <v>109</v>
      </c>
      <c r="I85" s="78" t="s">
        <v>110</v>
      </c>
      <c r="J85" s="174"/>
      <c r="K85" s="109">
        <v>0.25</v>
      </c>
      <c r="L85" s="57">
        <f>J85*K85</f>
        <v>0</v>
      </c>
      <c r="M85" s="260"/>
      <c r="N85" s="209"/>
      <c r="O85" s="209"/>
      <c r="P85" s="209"/>
      <c r="Q85" s="209"/>
      <c r="R85" s="209"/>
      <c r="S85" s="209"/>
      <c r="T85" s="209"/>
      <c r="U85" s="209"/>
      <c r="V85" s="57" t="s">
        <v>175</v>
      </c>
      <c r="W85" s="90" t="s">
        <v>176</v>
      </c>
      <c r="X85" s="167"/>
      <c r="Y85" s="109">
        <v>0.25</v>
      </c>
      <c r="Z85" s="57">
        <f t="shared" si="24"/>
        <v>0</v>
      </c>
      <c r="AA85" s="260"/>
      <c r="AB85" s="209"/>
      <c r="AC85" s="209"/>
      <c r="AD85" s="209"/>
      <c r="AE85" s="209"/>
      <c r="AF85" s="209"/>
      <c r="AG85" s="209"/>
      <c r="AH85" s="209"/>
      <c r="AI85" s="209"/>
      <c r="AL85" s="294"/>
      <c r="AM85" s="305"/>
      <c r="AN85" s="306"/>
      <c r="AO85" s="306"/>
      <c r="AP85" s="306"/>
      <c r="AQ85" s="306"/>
      <c r="AR85" s="306"/>
      <c r="AS85" s="306"/>
      <c r="AT85" s="306"/>
      <c r="AU85" s="307"/>
    </row>
    <row r="86" spans="1:47" s="18" customFormat="1">
      <c r="J86" s="42"/>
      <c r="K86" s="42"/>
      <c r="Y86" s="115"/>
      <c r="AL86"/>
      <c r="AM86"/>
      <c r="AN86"/>
      <c r="AO86"/>
      <c r="AP86"/>
      <c r="AQ86"/>
      <c r="AR86"/>
      <c r="AS86"/>
      <c r="AT86"/>
      <c r="AU86"/>
    </row>
    <row r="87" spans="1:47" s="18" customFormat="1">
      <c r="J87" s="42"/>
      <c r="K87" s="42"/>
      <c r="Y87" s="115"/>
      <c r="AL87"/>
      <c r="AM87"/>
      <c r="AN87"/>
      <c r="AO87"/>
      <c r="AP87"/>
      <c r="AQ87"/>
      <c r="AR87"/>
      <c r="AS87"/>
      <c r="AT87"/>
      <c r="AU87"/>
    </row>
    <row r="88" spans="1:47" s="18" customFormat="1">
      <c r="J88" s="42"/>
      <c r="K88" s="42"/>
      <c r="Y88" s="115"/>
    </row>
    <row r="89" spans="1:47" s="18" customFormat="1">
      <c r="J89" s="42"/>
      <c r="K89" s="42"/>
      <c r="Y89" s="115"/>
    </row>
    <row r="90" spans="1:47" s="18" customFormat="1">
      <c r="J90" s="42"/>
      <c r="K90" s="42"/>
      <c r="Y90" s="115"/>
    </row>
    <row r="91" spans="1:47" s="18" customFormat="1">
      <c r="J91" s="42"/>
      <c r="K91" s="42"/>
      <c r="Y91" s="115"/>
    </row>
    <row r="92" spans="1:47" s="18" customFormat="1">
      <c r="J92" s="42"/>
      <c r="K92" s="42"/>
      <c r="Y92" s="115"/>
    </row>
    <row r="93" spans="1:47" s="18" customFormat="1">
      <c r="J93" s="42"/>
      <c r="K93" s="42"/>
      <c r="Y93" s="115"/>
    </row>
    <row r="94" spans="1:47" s="18" customFormat="1">
      <c r="J94" s="42"/>
      <c r="K94" s="42"/>
      <c r="Y94" s="115"/>
    </row>
    <row r="95" spans="1:47" s="18" customFormat="1">
      <c r="J95" s="42"/>
      <c r="K95" s="42"/>
      <c r="Y95" s="115"/>
    </row>
    <row r="96" spans="1:47" s="18" customFormat="1">
      <c r="J96" s="42"/>
      <c r="K96" s="42"/>
      <c r="Y96" s="115"/>
    </row>
    <row r="97" spans="1:38" s="18" customFormat="1">
      <c r="J97" s="42"/>
      <c r="K97" s="42"/>
      <c r="Y97" s="115"/>
    </row>
    <row r="98" spans="1:38" s="18" customFormat="1">
      <c r="J98" s="42"/>
      <c r="K98" s="42"/>
      <c r="Y98" s="115"/>
    </row>
    <row r="99" spans="1:38">
      <c r="A99" s="18"/>
      <c r="B99" s="18"/>
      <c r="C99" s="18"/>
      <c r="D99" s="18"/>
      <c r="E99" s="18"/>
      <c r="F99" s="18"/>
      <c r="G99" s="18"/>
      <c r="H99" s="18"/>
      <c r="AL99" s="18"/>
    </row>
    <row r="100" spans="1:38">
      <c r="A100" s="18"/>
      <c r="B100" s="18"/>
      <c r="C100" s="18"/>
      <c r="D100" s="18"/>
      <c r="E100" s="18"/>
      <c r="F100" s="18"/>
      <c r="G100" s="18"/>
      <c r="H100" s="18"/>
      <c r="AL100" s="18"/>
    </row>
    <row r="101" spans="1:38">
      <c r="F101" s="17"/>
      <c r="G101" s="17"/>
      <c r="H101" s="17"/>
      <c r="AL101" s="17"/>
    </row>
    <row r="102" spans="1:38">
      <c r="F102" s="17"/>
      <c r="G102" s="17"/>
      <c r="H102" s="17"/>
      <c r="AL102" s="17"/>
    </row>
    <row r="103" spans="1:38">
      <c r="F103" s="17"/>
      <c r="G103" s="17"/>
      <c r="H103" s="17"/>
      <c r="AL103" s="17"/>
    </row>
    <row r="104" spans="1:38">
      <c r="F104" s="17"/>
      <c r="G104" s="17"/>
      <c r="H104" s="17"/>
      <c r="AL104" s="17"/>
    </row>
  </sheetData>
  <mergeCells count="808">
    <mergeCell ref="G64:G66"/>
    <mergeCell ref="G67:G70"/>
    <mergeCell ref="G71:G74"/>
    <mergeCell ref="G75:G78"/>
    <mergeCell ref="G79:G82"/>
    <mergeCell ref="G83:G85"/>
    <mergeCell ref="G13:G15"/>
    <mergeCell ref="G16:G18"/>
    <mergeCell ref="G19:G21"/>
    <mergeCell ref="G22:G25"/>
    <mergeCell ref="G26:G28"/>
    <mergeCell ref="G29:G32"/>
    <mergeCell ref="G33:G36"/>
    <mergeCell ref="G37:G40"/>
    <mergeCell ref="G41:G44"/>
    <mergeCell ref="AM57:AM60"/>
    <mergeCell ref="AN57:AN60"/>
    <mergeCell ref="AO57:AO60"/>
    <mergeCell ref="AP57:AP60"/>
    <mergeCell ref="AQ57:AQ60"/>
    <mergeCell ref="AR57:AR60"/>
    <mergeCell ref="AS57:AS60"/>
    <mergeCell ref="AT57:AT60"/>
    <mergeCell ref="AU57:AU60"/>
    <mergeCell ref="AU45:AU48"/>
    <mergeCell ref="AM49:AM52"/>
    <mergeCell ref="AN49:AN52"/>
    <mergeCell ref="AO49:AO52"/>
    <mergeCell ref="AP49:AP52"/>
    <mergeCell ref="AQ49:AQ52"/>
    <mergeCell ref="AR49:AR52"/>
    <mergeCell ref="AS49:AS52"/>
    <mergeCell ref="AT49:AT52"/>
    <mergeCell ref="AU49:AU52"/>
    <mergeCell ref="AM45:AM48"/>
    <mergeCell ref="AN45:AN48"/>
    <mergeCell ref="AO45:AO48"/>
    <mergeCell ref="AP45:AP48"/>
    <mergeCell ref="AQ45:AQ48"/>
    <mergeCell ref="AR45:AR48"/>
    <mergeCell ref="AS45:AS48"/>
    <mergeCell ref="AT45:AT48"/>
    <mergeCell ref="AU37:AU40"/>
    <mergeCell ref="AM41:AM44"/>
    <mergeCell ref="AN41:AN44"/>
    <mergeCell ref="AO41:AO44"/>
    <mergeCell ref="AP41:AP44"/>
    <mergeCell ref="AQ41:AQ44"/>
    <mergeCell ref="AR41:AR44"/>
    <mergeCell ref="AS41:AS44"/>
    <mergeCell ref="AT41:AT44"/>
    <mergeCell ref="AU41:AU44"/>
    <mergeCell ref="AM37:AM40"/>
    <mergeCell ref="AN37:AN40"/>
    <mergeCell ref="AO37:AO40"/>
    <mergeCell ref="AP37:AP40"/>
    <mergeCell ref="AQ37:AQ40"/>
    <mergeCell ref="AR37:AR40"/>
    <mergeCell ref="AS37:AS40"/>
    <mergeCell ref="AT37:AT40"/>
    <mergeCell ref="AU29:AU32"/>
    <mergeCell ref="AM33:AM36"/>
    <mergeCell ref="AN33:AN36"/>
    <mergeCell ref="AO33:AO36"/>
    <mergeCell ref="AP33:AP36"/>
    <mergeCell ref="AQ33:AQ36"/>
    <mergeCell ref="AR33:AR36"/>
    <mergeCell ref="AS33:AS36"/>
    <mergeCell ref="AT33:AT36"/>
    <mergeCell ref="AU33:AU36"/>
    <mergeCell ref="AM29:AM32"/>
    <mergeCell ref="AN29:AN32"/>
    <mergeCell ref="AO29:AO32"/>
    <mergeCell ref="AP29:AP32"/>
    <mergeCell ref="AQ29:AQ32"/>
    <mergeCell ref="AR29:AR32"/>
    <mergeCell ref="AS29:AS32"/>
    <mergeCell ref="AT29:AT32"/>
    <mergeCell ref="AM26:AM28"/>
    <mergeCell ref="AN26:AN28"/>
    <mergeCell ref="AO26:AO28"/>
    <mergeCell ref="AP26:AP28"/>
    <mergeCell ref="AQ26:AQ28"/>
    <mergeCell ref="AR26:AR28"/>
    <mergeCell ref="AS26:AS28"/>
    <mergeCell ref="AT26:AT28"/>
    <mergeCell ref="AU26:AU28"/>
    <mergeCell ref="AM83:AM85"/>
    <mergeCell ref="AN83:AN85"/>
    <mergeCell ref="AO83:AO85"/>
    <mergeCell ref="AP83:AP85"/>
    <mergeCell ref="AQ83:AQ85"/>
    <mergeCell ref="AR83:AR85"/>
    <mergeCell ref="AS83:AS85"/>
    <mergeCell ref="AT83:AT85"/>
    <mergeCell ref="AU83:AU85"/>
    <mergeCell ref="AN75:AN78"/>
    <mergeCell ref="AO75:AO78"/>
    <mergeCell ref="AP75:AP78"/>
    <mergeCell ref="AQ75:AQ78"/>
    <mergeCell ref="AR75:AR78"/>
    <mergeCell ref="AS75:AS78"/>
    <mergeCell ref="AT75:AT78"/>
    <mergeCell ref="AU75:AU78"/>
    <mergeCell ref="AM79:AM82"/>
    <mergeCell ref="AN79:AN82"/>
    <mergeCell ref="AO79:AO82"/>
    <mergeCell ref="AP79:AP82"/>
    <mergeCell ref="AQ79:AQ82"/>
    <mergeCell ref="AR79:AR82"/>
    <mergeCell ref="AS79:AS82"/>
    <mergeCell ref="AT79:AT82"/>
    <mergeCell ref="AU79:AU82"/>
    <mergeCell ref="AO67:AO70"/>
    <mergeCell ref="AP67:AP70"/>
    <mergeCell ref="AQ67:AQ70"/>
    <mergeCell ref="AR67:AR70"/>
    <mergeCell ref="AS67:AS70"/>
    <mergeCell ref="AT67:AT70"/>
    <mergeCell ref="AU67:AU70"/>
    <mergeCell ref="AM71:AM74"/>
    <mergeCell ref="AN71:AN74"/>
    <mergeCell ref="AO71:AO74"/>
    <mergeCell ref="AP71:AP74"/>
    <mergeCell ref="AQ71:AQ74"/>
    <mergeCell ref="AR71:AR74"/>
    <mergeCell ref="AS71:AS74"/>
    <mergeCell ref="AT71:AT74"/>
    <mergeCell ref="AU71:AU74"/>
    <mergeCell ref="AU61:AU63"/>
    <mergeCell ref="AM64:AM66"/>
    <mergeCell ref="AN64:AN66"/>
    <mergeCell ref="AO64:AO66"/>
    <mergeCell ref="AP64:AP66"/>
    <mergeCell ref="AQ64:AQ66"/>
    <mergeCell ref="AR64:AR66"/>
    <mergeCell ref="AS64:AS66"/>
    <mergeCell ref="AT64:AT66"/>
    <mergeCell ref="AU64:AU66"/>
    <mergeCell ref="AO13:AO15"/>
    <mergeCell ref="AP13:AP15"/>
    <mergeCell ref="AQ13:AQ15"/>
    <mergeCell ref="AR13:AR15"/>
    <mergeCell ref="AS13:AS15"/>
    <mergeCell ref="AT13:AT15"/>
    <mergeCell ref="AU13:AU15"/>
    <mergeCell ref="AM22:AM25"/>
    <mergeCell ref="AN22:AN25"/>
    <mergeCell ref="AO22:AO25"/>
    <mergeCell ref="AP22:AP25"/>
    <mergeCell ref="AQ22:AQ25"/>
    <mergeCell ref="AR22:AR25"/>
    <mergeCell ref="AS22:AS25"/>
    <mergeCell ref="AT22:AT25"/>
    <mergeCell ref="AO19:AO21"/>
    <mergeCell ref="AP19:AP21"/>
    <mergeCell ref="AQ19:AQ21"/>
    <mergeCell ref="AR19:AR21"/>
    <mergeCell ref="AS19:AS21"/>
    <mergeCell ref="AT19:AT21"/>
    <mergeCell ref="AO16:AO18"/>
    <mergeCell ref="AP16:AP18"/>
    <mergeCell ref="AQ16:AQ18"/>
    <mergeCell ref="AR16:AR18"/>
    <mergeCell ref="AS16:AS18"/>
    <mergeCell ref="AT16:AT18"/>
    <mergeCell ref="AU16:AU18"/>
    <mergeCell ref="AU19:AU21"/>
    <mergeCell ref="AU22:AU25"/>
    <mergeCell ref="AL61:AL63"/>
    <mergeCell ref="AL64:AL66"/>
    <mergeCell ref="AL67:AL70"/>
    <mergeCell ref="AN53:AN56"/>
    <mergeCell ref="AO53:AO56"/>
    <mergeCell ref="AP53:AP56"/>
    <mergeCell ref="AQ53:AQ56"/>
    <mergeCell ref="AR53:AR56"/>
    <mergeCell ref="AS53:AS56"/>
    <mergeCell ref="AT53:AT56"/>
    <mergeCell ref="AU53:AU56"/>
    <mergeCell ref="AN61:AN63"/>
    <mergeCell ref="AO61:AO63"/>
    <mergeCell ref="AP61:AP63"/>
    <mergeCell ref="AQ61:AQ63"/>
    <mergeCell ref="AR61:AR63"/>
    <mergeCell ref="AS61:AS63"/>
    <mergeCell ref="AT61:AT63"/>
    <mergeCell ref="AL71:AL74"/>
    <mergeCell ref="AL75:AL78"/>
    <mergeCell ref="AL79:AL82"/>
    <mergeCell ref="AL83:AL85"/>
    <mergeCell ref="AM13:AM15"/>
    <mergeCell ref="AN13:AN15"/>
    <mergeCell ref="AM19:AM21"/>
    <mergeCell ref="AN19:AN21"/>
    <mergeCell ref="AM61:AM63"/>
    <mergeCell ref="AL26:AL28"/>
    <mergeCell ref="AL29:AL32"/>
    <mergeCell ref="AL33:AL36"/>
    <mergeCell ref="AL37:AL40"/>
    <mergeCell ref="AL41:AL44"/>
    <mergeCell ref="AL45:AL48"/>
    <mergeCell ref="AL49:AL52"/>
    <mergeCell ref="AL53:AL56"/>
    <mergeCell ref="AL57:AL60"/>
    <mergeCell ref="AM16:AM18"/>
    <mergeCell ref="AN16:AN18"/>
    <mergeCell ref="AM53:AM56"/>
    <mergeCell ref="AM67:AM70"/>
    <mergeCell ref="AN67:AN70"/>
    <mergeCell ref="AM75:AM78"/>
    <mergeCell ref="W11:AI11"/>
    <mergeCell ref="AL13:AL15"/>
    <mergeCell ref="AL16:AL18"/>
    <mergeCell ref="AL19:AL21"/>
    <mergeCell ref="AL22:AL25"/>
    <mergeCell ref="AF19:AF21"/>
    <mergeCell ref="AA19:AA21"/>
    <mergeCell ref="W20:W21"/>
    <mergeCell ref="X20:X21"/>
    <mergeCell ref="Y20:Y21"/>
    <mergeCell ref="AI16:AI18"/>
    <mergeCell ref="AC16:AC18"/>
    <mergeCell ref="AD16:AD18"/>
    <mergeCell ref="AE16:AE18"/>
    <mergeCell ref="AF16:AF18"/>
    <mergeCell ref="AG16:AG18"/>
    <mergeCell ref="AH16:AH18"/>
    <mergeCell ref="AB16:AB18"/>
    <mergeCell ref="AD13:AD15"/>
    <mergeCell ref="AE13:AE15"/>
    <mergeCell ref="AF13:AF15"/>
    <mergeCell ref="AG13:AG15"/>
    <mergeCell ref="AH13:AH15"/>
    <mergeCell ref="AI13:AI15"/>
    <mergeCell ref="F16:F18"/>
    <mergeCell ref="A13:A15"/>
    <mergeCell ref="B13:B15"/>
    <mergeCell ref="C13:C15"/>
    <mergeCell ref="D13:D15"/>
    <mergeCell ref="E13:E15"/>
    <mergeCell ref="F13:F15"/>
    <mergeCell ref="B16:B18"/>
    <mergeCell ref="A16:A18"/>
    <mergeCell ref="C16:C18"/>
    <mergeCell ref="D16:D18"/>
    <mergeCell ref="E16:E18"/>
    <mergeCell ref="I11:U11"/>
    <mergeCell ref="M16:M18"/>
    <mergeCell ref="N16:N18"/>
    <mergeCell ref="O16:O18"/>
    <mergeCell ref="P16:P18"/>
    <mergeCell ref="Q16:Q18"/>
    <mergeCell ref="R16:R18"/>
    <mergeCell ref="N13:N15"/>
    <mergeCell ref="R13:R15"/>
    <mergeCell ref="O13:O15"/>
    <mergeCell ref="P13:P15"/>
    <mergeCell ref="Q13:Q15"/>
    <mergeCell ref="AA16:AA18"/>
    <mergeCell ref="S13:S15"/>
    <mergeCell ref="T13:T15"/>
    <mergeCell ref="U13:U15"/>
    <mergeCell ref="S16:S18"/>
    <mergeCell ref="T16:T18"/>
    <mergeCell ref="U16:U18"/>
    <mergeCell ref="F41:F44"/>
    <mergeCell ref="I43:I44"/>
    <mergeCell ref="J43:J44"/>
    <mergeCell ref="L43:L44"/>
    <mergeCell ref="M41:M44"/>
    <mergeCell ref="N41:N44"/>
    <mergeCell ref="O41:O44"/>
    <mergeCell ref="P41:P44"/>
    <mergeCell ref="R22:R25"/>
    <mergeCell ref="S22:S25"/>
    <mergeCell ref="T22:T25"/>
    <mergeCell ref="U22:U25"/>
    <mergeCell ref="S26:S28"/>
    <mergeCell ref="T26:T28"/>
    <mergeCell ref="U33:U36"/>
    <mergeCell ref="S37:S40"/>
    <mergeCell ref="T37:T40"/>
    <mergeCell ref="A41:A44"/>
    <mergeCell ref="B41:B44"/>
    <mergeCell ref="C41:C44"/>
    <mergeCell ref="D41:D44"/>
    <mergeCell ref="E41:E44"/>
    <mergeCell ref="AJ41:AJ44"/>
    <mergeCell ref="AA41:AA44"/>
    <mergeCell ref="AB41:AB44"/>
    <mergeCell ref="AC41:AC44"/>
    <mergeCell ref="AD41:AD44"/>
    <mergeCell ref="AE41:AE44"/>
    <mergeCell ref="Q41:Q44"/>
    <mergeCell ref="R41:R44"/>
    <mergeCell ref="S41:S44"/>
    <mergeCell ref="U37:U40"/>
    <mergeCell ref="AF22:AF25"/>
    <mergeCell ref="AG22:AG25"/>
    <mergeCell ref="AH22:AH25"/>
    <mergeCell ref="AI22:AI25"/>
    <mergeCell ref="AF26:AF28"/>
    <mergeCell ref="AF41:AF44"/>
    <mergeCell ref="AG41:AG44"/>
    <mergeCell ref="AH26:AH28"/>
    <mergeCell ref="AI26:AI28"/>
    <mergeCell ref="AH29:AH32"/>
    <mergeCell ref="AI29:AI32"/>
    <mergeCell ref="AH41:AH44"/>
    <mergeCell ref="AI41:AI44"/>
    <mergeCell ref="AH33:AH36"/>
    <mergeCell ref="AI33:AI36"/>
    <mergeCell ref="AE33:AE36"/>
    <mergeCell ref="AH37:AH40"/>
    <mergeCell ref="AI37:AI40"/>
    <mergeCell ref="AG37:AG40"/>
    <mergeCell ref="AF33:AF36"/>
    <mergeCell ref="AG33:AG36"/>
    <mergeCell ref="AC37:AC40"/>
    <mergeCell ref="AD37:AD40"/>
    <mergeCell ref="F53:F56"/>
    <mergeCell ref="M53:M56"/>
    <mergeCell ref="N53:N56"/>
    <mergeCell ref="O53:O56"/>
    <mergeCell ref="A53:A56"/>
    <mergeCell ref="B53:B56"/>
    <mergeCell ref="C53:C56"/>
    <mergeCell ref="D53:D56"/>
    <mergeCell ref="E53:E56"/>
    <mergeCell ref="G53:G56"/>
    <mergeCell ref="E79:E82"/>
    <mergeCell ref="D79:D82"/>
    <mergeCell ref="C79:C82"/>
    <mergeCell ref="B79:B82"/>
    <mergeCell ref="A79:A82"/>
    <mergeCell ref="A57:A60"/>
    <mergeCell ref="B57:B60"/>
    <mergeCell ref="C57:C60"/>
    <mergeCell ref="D57:D60"/>
    <mergeCell ref="E57:E60"/>
    <mergeCell ref="A61:A63"/>
    <mergeCell ref="B61:B63"/>
    <mergeCell ref="C61:C63"/>
    <mergeCell ref="D61:D63"/>
    <mergeCell ref="E61:E63"/>
    <mergeCell ref="B71:B74"/>
    <mergeCell ref="C71:C74"/>
    <mergeCell ref="D71:D74"/>
    <mergeCell ref="A71:A74"/>
    <mergeCell ref="E71:E74"/>
    <mergeCell ref="B75:B78"/>
    <mergeCell ref="C75:C78"/>
    <mergeCell ref="A75:A78"/>
    <mergeCell ref="D75:D78"/>
    <mergeCell ref="AI53:AI56"/>
    <mergeCell ref="I80:I82"/>
    <mergeCell ref="J80:J82"/>
    <mergeCell ref="L80:L82"/>
    <mergeCell ref="F79:F82"/>
    <mergeCell ref="M49:M52"/>
    <mergeCell ref="N49:N52"/>
    <mergeCell ref="O49:O52"/>
    <mergeCell ref="P53:P56"/>
    <mergeCell ref="L49:L50"/>
    <mergeCell ref="L51:L52"/>
    <mergeCell ref="J62:J63"/>
    <mergeCell ref="L62:L63"/>
    <mergeCell ref="I62:I63"/>
    <mergeCell ref="F61:F63"/>
    <mergeCell ref="M61:M63"/>
    <mergeCell ref="N61:N63"/>
    <mergeCell ref="O61:O63"/>
    <mergeCell ref="P61:P63"/>
    <mergeCell ref="F64:F66"/>
    <mergeCell ref="P49:P52"/>
    <mergeCell ref="F71:F74"/>
    <mergeCell ref="P75:P78"/>
    <mergeCell ref="K49:K50"/>
    <mergeCell ref="R19:R21"/>
    <mergeCell ref="S19:S21"/>
    <mergeCell ref="U19:U21"/>
    <mergeCell ref="AI79:AI82"/>
    <mergeCell ref="M13:M15"/>
    <mergeCell ref="AA13:AA15"/>
    <mergeCell ref="AB13:AB15"/>
    <mergeCell ref="AC13:AC15"/>
    <mergeCell ref="AA79:AA82"/>
    <mergeCell ref="AB79:AB82"/>
    <mergeCell ref="AC79:AC82"/>
    <mergeCell ref="AD79:AD82"/>
    <mergeCell ref="AE79:AE82"/>
    <mergeCell ref="Q79:Q82"/>
    <mergeCell ref="R79:R82"/>
    <mergeCell ref="S79:S82"/>
    <mergeCell ref="T79:T82"/>
    <mergeCell ref="U79:U82"/>
    <mergeCell ref="M79:M82"/>
    <mergeCell ref="N79:N82"/>
    <mergeCell ref="O79:O82"/>
    <mergeCell ref="P79:P82"/>
    <mergeCell ref="AE53:AE56"/>
    <mergeCell ref="AF53:AF56"/>
    <mergeCell ref="C19:C21"/>
    <mergeCell ref="D19:D21"/>
    <mergeCell ref="E19:E21"/>
    <mergeCell ref="F19:F21"/>
    <mergeCell ref="M19:M21"/>
    <mergeCell ref="N19:N21"/>
    <mergeCell ref="O19:O21"/>
    <mergeCell ref="P19:P21"/>
    <mergeCell ref="Q19:Q21"/>
    <mergeCell ref="AG19:AG21"/>
    <mergeCell ref="AH19:AH21"/>
    <mergeCell ref="AI19:AI21"/>
    <mergeCell ref="Z20:Z21"/>
    <mergeCell ref="A22:A25"/>
    <mergeCell ref="B22:B25"/>
    <mergeCell ref="C22:C25"/>
    <mergeCell ref="D22:D25"/>
    <mergeCell ref="E22:E25"/>
    <mergeCell ref="F22:F25"/>
    <mergeCell ref="I22:I23"/>
    <mergeCell ref="I24:I25"/>
    <mergeCell ref="J22:J23"/>
    <mergeCell ref="J24:J25"/>
    <mergeCell ref="L22:L23"/>
    <mergeCell ref="L24:L25"/>
    <mergeCell ref="AB19:AB21"/>
    <mergeCell ref="AC19:AC21"/>
    <mergeCell ref="AD19:AD21"/>
    <mergeCell ref="AE19:AE21"/>
    <mergeCell ref="T19:T21"/>
    <mergeCell ref="V20:V21"/>
    <mergeCell ref="A19:A21"/>
    <mergeCell ref="B19:B21"/>
    <mergeCell ref="A83:A85"/>
    <mergeCell ref="B83:B85"/>
    <mergeCell ref="C83:C85"/>
    <mergeCell ref="D83:D85"/>
    <mergeCell ref="E83:E85"/>
    <mergeCell ref="F83:F85"/>
    <mergeCell ref="N83:N85"/>
    <mergeCell ref="O83:O85"/>
    <mergeCell ref="P83:P85"/>
    <mergeCell ref="Q83:Q85"/>
    <mergeCell ref="AA22:AA25"/>
    <mergeCell ref="AB22:AB25"/>
    <mergeCell ref="AC22:AC25"/>
    <mergeCell ref="AD22:AD25"/>
    <mergeCell ref="AE22:AE25"/>
    <mergeCell ref="M22:M25"/>
    <mergeCell ref="N22:N25"/>
    <mergeCell ref="O22:O25"/>
    <mergeCell ref="P22:P25"/>
    <mergeCell ref="Q22:Q25"/>
    <mergeCell ref="U26:U28"/>
    <mergeCell ref="W27:W28"/>
    <mergeCell ref="X27:X28"/>
    <mergeCell ref="Z27:Z28"/>
    <mergeCell ref="AA26:AA28"/>
    <mergeCell ref="AE26:AE28"/>
    <mergeCell ref="P29:P32"/>
    <mergeCell ref="Q29:Q32"/>
    <mergeCell ref="R29:R32"/>
    <mergeCell ref="S45:S48"/>
    <mergeCell ref="T45:T48"/>
    <mergeCell ref="U45:U48"/>
    <mergeCell ref="N45:N48"/>
    <mergeCell ref="AI83:AI85"/>
    <mergeCell ref="A26:A28"/>
    <mergeCell ref="B26:B28"/>
    <mergeCell ref="C26:C28"/>
    <mergeCell ref="D26:D28"/>
    <mergeCell ref="E26:E28"/>
    <mergeCell ref="F26:F28"/>
    <mergeCell ref="M26:M28"/>
    <mergeCell ref="N26:N28"/>
    <mergeCell ref="O26:O28"/>
    <mergeCell ref="P26:P28"/>
    <mergeCell ref="Q26:Q28"/>
    <mergeCell ref="R26:R28"/>
    <mergeCell ref="AA83:AA85"/>
    <mergeCell ref="AB83:AB85"/>
    <mergeCell ref="AC83:AC85"/>
    <mergeCell ref="AD83:AD85"/>
    <mergeCell ref="AE83:AE85"/>
    <mergeCell ref="R83:R85"/>
    <mergeCell ref="S83:S85"/>
    <mergeCell ref="T83:T85"/>
    <mergeCell ref="U83:U85"/>
    <mergeCell ref="M83:M85"/>
    <mergeCell ref="AF79:AF82"/>
    <mergeCell ref="AF83:AF85"/>
    <mergeCell ref="AG83:AG85"/>
    <mergeCell ref="AH83:AH85"/>
    <mergeCell ref="AG79:AG82"/>
    <mergeCell ref="AH79:AH82"/>
    <mergeCell ref="U53:U56"/>
    <mergeCell ref="W55:W56"/>
    <mergeCell ref="X55:X56"/>
    <mergeCell ref="Z55:Z56"/>
    <mergeCell ref="AA53:AA56"/>
    <mergeCell ref="AB53:AB56"/>
    <mergeCell ref="AC53:AC56"/>
    <mergeCell ref="AD53:AD56"/>
    <mergeCell ref="AH67:AH70"/>
    <mergeCell ref="Y55:Y56"/>
    <mergeCell ref="Y73:Y74"/>
    <mergeCell ref="AF64:AF66"/>
    <mergeCell ref="V73:V74"/>
    <mergeCell ref="V55:V56"/>
    <mergeCell ref="AC71:AC74"/>
    <mergeCell ref="AD71:AD74"/>
    <mergeCell ref="AE71:AE74"/>
    <mergeCell ref="AG53:AG56"/>
    <mergeCell ref="AH53:AH56"/>
    <mergeCell ref="A29:A32"/>
    <mergeCell ref="B29:B32"/>
    <mergeCell ref="C29:C32"/>
    <mergeCell ref="D29:D32"/>
    <mergeCell ref="E29:E32"/>
    <mergeCell ref="F29:F32"/>
    <mergeCell ref="I29:I30"/>
    <mergeCell ref="I31:I32"/>
    <mergeCell ref="J29:J30"/>
    <mergeCell ref="J31:J32"/>
    <mergeCell ref="AB26:AB28"/>
    <mergeCell ref="AC26:AC28"/>
    <mergeCell ref="AD26:AD28"/>
    <mergeCell ref="Y27:Y28"/>
    <mergeCell ref="AG26:AG28"/>
    <mergeCell ref="K31:K32"/>
    <mergeCell ref="V27:V28"/>
    <mergeCell ref="AE29:AE32"/>
    <mergeCell ref="S29:S32"/>
    <mergeCell ref="AF29:AF32"/>
    <mergeCell ref="AG29:AG32"/>
    <mergeCell ref="AA29:AA32"/>
    <mergeCell ref="AB29:AB32"/>
    <mergeCell ref="AC29:AC32"/>
    <mergeCell ref="AD29:AD32"/>
    <mergeCell ref="D33:D36"/>
    <mergeCell ref="E33:E36"/>
    <mergeCell ref="F33:F36"/>
    <mergeCell ref="I33:I34"/>
    <mergeCell ref="I35:I36"/>
    <mergeCell ref="J33:J34"/>
    <mergeCell ref="J35:J36"/>
    <mergeCell ref="R33:R36"/>
    <mergeCell ref="N33:N36"/>
    <mergeCell ref="O33:O36"/>
    <mergeCell ref="P33:P36"/>
    <mergeCell ref="Q33:Q36"/>
    <mergeCell ref="L33:L34"/>
    <mergeCell ref="L35:L36"/>
    <mergeCell ref="L37:L38"/>
    <mergeCell ref="L39:L40"/>
    <mergeCell ref="M37:M40"/>
    <mergeCell ref="AB33:AB36"/>
    <mergeCell ref="AC33:AC36"/>
    <mergeCell ref="AD33:AD36"/>
    <mergeCell ref="AA33:AA36"/>
    <mergeCell ref="M33:M36"/>
    <mergeCell ref="A33:A36"/>
    <mergeCell ref="B33:B36"/>
    <mergeCell ref="K35:K36"/>
    <mergeCell ref="K37:K38"/>
    <mergeCell ref="K39:K40"/>
    <mergeCell ref="A37:A40"/>
    <mergeCell ref="B37:B40"/>
    <mergeCell ref="C37:C40"/>
    <mergeCell ref="D37:D40"/>
    <mergeCell ref="E37:E40"/>
    <mergeCell ref="F37:F40"/>
    <mergeCell ref="I37:I38"/>
    <mergeCell ref="I39:I40"/>
    <mergeCell ref="J37:J38"/>
    <mergeCell ref="J39:J40"/>
    <mergeCell ref="C33:C36"/>
    <mergeCell ref="A45:A48"/>
    <mergeCell ref="B45:B48"/>
    <mergeCell ref="C45:C48"/>
    <mergeCell ref="D45:D48"/>
    <mergeCell ref="E45:E48"/>
    <mergeCell ref="F45:F48"/>
    <mergeCell ref="I45:I46"/>
    <mergeCell ref="I47:I48"/>
    <mergeCell ref="M45:M48"/>
    <mergeCell ref="J47:J48"/>
    <mergeCell ref="L47:L48"/>
    <mergeCell ref="J45:J46"/>
    <mergeCell ref="L45:L46"/>
    <mergeCell ref="K45:K46"/>
    <mergeCell ref="K47:K48"/>
    <mergeCell ref="G45:G48"/>
    <mergeCell ref="AE37:AE40"/>
    <mergeCell ref="AF37:AF40"/>
    <mergeCell ref="AA45:AA48"/>
    <mergeCell ref="AB45:AB48"/>
    <mergeCell ref="AC45:AC48"/>
    <mergeCell ref="AD45:AD48"/>
    <mergeCell ref="AA37:AA40"/>
    <mergeCell ref="AB37:AB40"/>
    <mergeCell ref="A49:A52"/>
    <mergeCell ref="B49:B52"/>
    <mergeCell ref="C49:C52"/>
    <mergeCell ref="D49:D52"/>
    <mergeCell ref="E49:E52"/>
    <mergeCell ref="F49:F52"/>
    <mergeCell ref="I49:I50"/>
    <mergeCell ref="I51:I52"/>
    <mergeCell ref="J49:J50"/>
    <mergeCell ref="J51:J52"/>
    <mergeCell ref="G49:G52"/>
    <mergeCell ref="N37:N40"/>
    <mergeCell ref="O37:O40"/>
    <mergeCell ref="P37:P40"/>
    <mergeCell ref="Q37:Q40"/>
    <mergeCell ref="R37:R40"/>
    <mergeCell ref="AH45:AH48"/>
    <mergeCell ref="AI45:AI48"/>
    <mergeCell ref="AE49:AE52"/>
    <mergeCell ref="AF49:AF52"/>
    <mergeCell ref="AG49:AG52"/>
    <mergeCell ref="AH49:AH52"/>
    <mergeCell ref="AI49:AI52"/>
    <mergeCell ref="AE45:AE48"/>
    <mergeCell ref="Q49:Q52"/>
    <mergeCell ref="R49:R52"/>
    <mergeCell ref="S49:S52"/>
    <mergeCell ref="T49:T52"/>
    <mergeCell ref="U49:U52"/>
    <mergeCell ref="AA49:AA52"/>
    <mergeCell ref="AB49:AB52"/>
    <mergeCell ref="AC49:AC52"/>
    <mergeCell ref="AD49:AD52"/>
    <mergeCell ref="AF45:AF48"/>
    <mergeCell ref="AG45:AG48"/>
    <mergeCell ref="Q45:Q48"/>
    <mergeCell ref="R45:R48"/>
    <mergeCell ref="AI57:AI60"/>
    <mergeCell ref="W59:W60"/>
    <mergeCell ref="X59:X60"/>
    <mergeCell ref="Z59:Z60"/>
    <mergeCell ref="AA57:AA60"/>
    <mergeCell ref="AB57:AB60"/>
    <mergeCell ref="AC57:AC60"/>
    <mergeCell ref="AD57:AD60"/>
    <mergeCell ref="AE57:AE60"/>
    <mergeCell ref="F57:F60"/>
    <mergeCell ref="M57:M60"/>
    <mergeCell ref="N57:N60"/>
    <mergeCell ref="O57:O60"/>
    <mergeCell ref="P57:P60"/>
    <mergeCell ref="K62:K63"/>
    <mergeCell ref="AF57:AF60"/>
    <mergeCell ref="AG57:AG60"/>
    <mergeCell ref="AH57:AH60"/>
    <mergeCell ref="AH61:AH63"/>
    <mergeCell ref="Y59:Y60"/>
    <mergeCell ref="AF61:AF63"/>
    <mergeCell ref="AG61:AG63"/>
    <mergeCell ref="AA61:AA63"/>
    <mergeCell ref="AB61:AB63"/>
    <mergeCell ref="AC61:AC63"/>
    <mergeCell ref="AD61:AD63"/>
    <mergeCell ref="V59:V60"/>
    <mergeCell ref="G57:G60"/>
    <mergeCell ref="G61:G63"/>
    <mergeCell ref="T61:T63"/>
    <mergeCell ref="U61:U63"/>
    <mergeCell ref="Q57:Q60"/>
    <mergeCell ref="R57:R60"/>
    <mergeCell ref="AI61:AI63"/>
    <mergeCell ref="AG64:AG66"/>
    <mergeCell ref="AH64:AH66"/>
    <mergeCell ref="AI64:AI66"/>
    <mergeCell ref="I65:I66"/>
    <mergeCell ref="M64:M66"/>
    <mergeCell ref="N64:N66"/>
    <mergeCell ref="O64:O66"/>
    <mergeCell ref="P64:P66"/>
    <mergeCell ref="J65:J66"/>
    <mergeCell ref="L65:L66"/>
    <mergeCell ref="AA64:AA66"/>
    <mergeCell ref="AB64:AB66"/>
    <mergeCell ref="AC64:AC66"/>
    <mergeCell ref="AD64:AD66"/>
    <mergeCell ref="AE64:AE66"/>
    <mergeCell ref="Q64:Q66"/>
    <mergeCell ref="R64:R66"/>
    <mergeCell ref="S64:S66"/>
    <mergeCell ref="T64:T66"/>
    <mergeCell ref="Q61:Q63"/>
    <mergeCell ref="R61:R63"/>
    <mergeCell ref="S61:S63"/>
    <mergeCell ref="AE61:AE63"/>
    <mergeCell ref="A64:A66"/>
    <mergeCell ref="B64:B66"/>
    <mergeCell ref="C64:C66"/>
    <mergeCell ref="D64:D66"/>
    <mergeCell ref="E64:E66"/>
    <mergeCell ref="AA67:AA70"/>
    <mergeCell ref="AB67:AB70"/>
    <mergeCell ref="N67:N70"/>
    <mergeCell ref="O67:O70"/>
    <mergeCell ref="P67:P70"/>
    <mergeCell ref="Q67:Q70"/>
    <mergeCell ref="R67:R70"/>
    <mergeCell ref="E67:E70"/>
    <mergeCell ref="F67:F70"/>
    <mergeCell ref="M67:M70"/>
    <mergeCell ref="U64:U66"/>
    <mergeCell ref="A67:A70"/>
    <mergeCell ref="B67:B70"/>
    <mergeCell ref="C67:C70"/>
    <mergeCell ref="D67:D70"/>
    <mergeCell ref="S67:S70"/>
    <mergeCell ref="T67:T70"/>
    <mergeCell ref="U67:U70"/>
    <mergeCell ref="K65:K66"/>
    <mergeCell ref="AI67:AI70"/>
    <mergeCell ref="M71:M74"/>
    <mergeCell ref="N71:N74"/>
    <mergeCell ref="O71:O74"/>
    <mergeCell ref="P71:P74"/>
    <mergeCell ref="Q71:Q74"/>
    <mergeCell ref="R71:R74"/>
    <mergeCell ref="S71:S74"/>
    <mergeCell ref="T71:T74"/>
    <mergeCell ref="U71:U74"/>
    <mergeCell ref="W73:W74"/>
    <mergeCell ref="X73:X74"/>
    <mergeCell ref="Z73:Z74"/>
    <mergeCell ref="AA71:AA74"/>
    <mergeCell ref="AB71:AB74"/>
    <mergeCell ref="AC67:AC70"/>
    <mergeCell ref="AD67:AD70"/>
    <mergeCell ref="AE67:AE70"/>
    <mergeCell ref="AF67:AF70"/>
    <mergeCell ref="AG67:AG70"/>
    <mergeCell ref="AH71:AH74"/>
    <mergeCell ref="AI71:AI74"/>
    <mergeCell ref="AG71:AG74"/>
    <mergeCell ref="AF71:AF74"/>
    <mergeCell ref="E75:E78"/>
    <mergeCell ref="F75:F78"/>
    <mergeCell ref="M75:M78"/>
    <mergeCell ref="N75:N78"/>
    <mergeCell ref="O75:O78"/>
    <mergeCell ref="AH75:AH78"/>
    <mergeCell ref="AI75:AI78"/>
    <mergeCell ref="U75:U78"/>
    <mergeCell ref="AA75:AA78"/>
    <mergeCell ref="AB75:AB78"/>
    <mergeCell ref="AC75:AC78"/>
    <mergeCell ref="AD75:AD78"/>
    <mergeCell ref="Q75:Q78"/>
    <mergeCell ref="R75:R78"/>
    <mergeCell ref="S75:S78"/>
    <mergeCell ref="T75:T78"/>
    <mergeCell ref="AE75:AE78"/>
    <mergeCell ref="AF75:AF78"/>
    <mergeCell ref="AG75:AG78"/>
    <mergeCell ref="S33:S36"/>
    <mergeCell ref="T33:T36"/>
    <mergeCell ref="T29:T32"/>
    <mergeCell ref="U29:U32"/>
    <mergeCell ref="N29:N32"/>
    <mergeCell ref="O29:O32"/>
    <mergeCell ref="L29:L30"/>
    <mergeCell ref="L31:L32"/>
    <mergeCell ref="M29:M32"/>
    <mergeCell ref="O45:O48"/>
    <mergeCell ref="P45:P48"/>
    <mergeCell ref="T41:T44"/>
    <mergeCell ref="U41:U44"/>
    <mergeCell ref="Q53:Q56"/>
    <mergeCell ref="R53:R56"/>
    <mergeCell ref="S53:S56"/>
    <mergeCell ref="T53:T56"/>
    <mergeCell ref="K43:K44"/>
    <mergeCell ref="K51:K52"/>
    <mergeCell ref="S57:S60"/>
    <mergeCell ref="T57:T60"/>
    <mergeCell ref="U57:U60"/>
    <mergeCell ref="K80:K82"/>
    <mergeCell ref="H22:H23"/>
    <mergeCell ref="H24:H25"/>
    <mergeCell ref="H29:H30"/>
    <mergeCell ref="H31:H32"/>
    <mergeCell ref="H33:H34"/>
    <mergeCell ref="H35:H36"/>
    <mergeCell ref="H37:H38"/>
    <mergeCell ref="H39:H40"/>
    <mergeCell ref="H43:H44"/>
    <mergeCell ref="H45:H46"/>
    <mergeCell ref="H47:H48"/>
    <mergeCell ref="H49:H50"/>
    <mergeCell ref="H51:H52"/>
    <mergeCell ref="H62:H63"/>
    <mergeCell ref="H65:H66"/>
    <mergeCell ref="H80:H82"/>
    <mergeCell ref="K22:K23"/>
    <mergeCell ref="K24:K25"/>
    <mergeCell ref="K29:K30"/>
    <mergeCell ref="K33:K34"/>
  </mergeCells>
  <conditionalFormatting sqref="C2:C4 C6:C8 C10:C11 D12:E12 E13:E14 E16 E19 E22 E26 E29 E33 E37 E41 E45 E49 E53 E57 E61 E64 E67 E71 E75 E79 E83 C101:C1048576">
    <cfRule type="cellIs" dxfId="19" priority="88" operator="equal">
      <formula>#REF!</formula>
    </cfRule>
    <cfRule type="cellIs" dxfId="18" priority="89" operator="equal">
      <formula>#REF!</formula>
    </cfRule>
    <cfRule type="cellIs" dxfId="17" priority="90" operator="equal">
      <formula>#REF!</formula>
    </cfRule>
    <cfRule type="cellIs" dxfId="16" priority="91" operator="equal">
      <formula>#REF!</formula>
    </cfRule>
    <cfRule type="cellIs" dxfId="15" priority="92" operator="equal">
      <formula>#REF!</formula>
    </cfRule>
  </conditionalFormatting>
  <conditionalFormatting sqref="AM13:AU22 AN23:AU25 AM26:AU28 AM29 AN29:AU56 AM33 AM37 AM41 AM45 AM49 AM53 AM57:AU85">
    <cfRule type="cellIs" dxfId="14" priority="1" operator="between">
      <formula>0</formula>
      <formula>3.24</formula>
    </cfRule>
    <cfRule type="cellIs" dxfId="13" priority="2" operator="between">
      <formula>3.24</formula>
      <formula>6.76</formula>
    </cfRule>
    <cfRule type="cellIs" dxfId="12" priority="3" operator="between">
      <formula>6.76</formula>
      <formula>11.56</formula>
    </cfRule>
    <cfRule type="cellIs" dxfId="11" priority="4" operator="between">
      <formula>11.56</formula>
      <formula>17.64</formula>
    </cfRule>
    <cfRule type="cellIs" dxfId="10" priority="5" operator="greaterThanOrEqual">
      <formula>17.64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812482-8531-4984-A6C1-C6271B6CA992}">
          <x14:formula1>
            <xm:f>'Menú desplegable'!$AU$7:$AU$11</xm:f>
          </x14:formula1>
          <xm:sqref>J41:J43 J53:J62 J24 X22:X27 J83:J85 X29:X55 J26:J29 J31 J33 X57:X59 J35 J37 J39 J45 J47 J49 J51 J67:J80 X61:X73 J64:J65 X13:X20 X75:X85 J13:J22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6C90D-D2B1-4812-8471-B45A06400F20}">
  <dimension ref="A8:P46"/>
  <sheetViews>
    <sheetView showGridLines="0" topLeftCell="A13" zoomScaleNormal="100" workbookViewId="0">
      <selection activeCell="F16" sqref="F16"/>
    </sheetView>
  </sheetViews>
  <sheetFormatPr baseColWidth="10" defaultColWidth="11.42578125" defaultRowHeight="15"/>
  <cols>
    <col min="3" max="3" width="15.7109375" customWidth="1"/>
    <col min="4" max="4" width="16.7109375" customWidth="1"/>
    <col min="5" max="5" width="32.140625" customWidth="1"/>
  </cols>
  <sheetData>
    <row r="8" spans="1:16">
      <c r="A8" s="160" t="s">
        <v>185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</row>
    <row r="10" spans="1:16">
      <c r="B10" t="s">
        <v>186</v>
      </c>
    </row>
    <row r="11" spans="1:16">
      <c r="B11" t="s">
        <v>187</v>
      </c>
    </row>
    <row r="13" spans="1:16">
      <c r="B13" s="185" t="s">
        <v>188</v>
      </c>
      <c r="C13" s="147"/>
      <c r="D13" s="147"/>
      <c r="E13" s="147"/>
      <c r="F13" s="147"/>
      <c r="G13" s="147"/>
      <c r="H13" s="147"/>
    </row>
    <row r="14" spans="1:16" ht="15.75" thickBot="1"/>
    <row r="15" spans="1:16" ht="23.25" thickBot="1">
      <c r="A15" s="116"/>
      <c r="B15" s="116"/>
      <c r="C15" s="117" t="s">
        <v>23</v>
      </c>
      <c r="D15" s="117" t="s">
        <v>189</v>
      </c>
      <c r="E15" s="117" t="s">
        <v>41</v>
      </c>
      <c r="F15" s="118" t="s">
        <v>18</v>
      </c>
      <c r="G15" s="119" t="s">
        <v>19</v>
      </c>
      <c r="H15" s="137" t="s">
        <v>190</v>
      </c>
    </row>
    <row r="16" spans="1:16" ht="18.75" customHeight="1">
      <c r="A16" s="116"/>
      <c r="B16" s="324" t="s">
        <v>191</v>
      </c>
      <c r="C16" s="326" t="s">
        <v>192</v>
      </c>
      <c r="D16" s="129" t="s">
        <v>46</v>
      </c>
      <c r="E16" s="130" t="s">
        <v>193</v>
      </c>
      <c r="F16" s="131">
        <f>AVERAGE(Ebaluazioa!M13:O15)</f>
        <v>0.19999999999999998</v>
      </c>
      <c r="G16" s="131">
        <f>AVERAGE(Ebaluazioa!AA13:AC15)</f>
        <v>0.19999999999999998</v>
      </c>
      <c r="H16" s="149">
        <f>F16*G16</f>
        <v>3.9999999999999994E-2</v>
      </c>
    </row>
    <row r="17" spans="1:8">
      <c r="A17" s="116"/>
      <c r="B17" s="325"/>
      <c r="C17" s="326"/>
      <c r="D17" s="129" t="s">
        <v>61</v>
      </c>
      <c r="E17" s="130" t="s">
        <v>59</v>
      </c>
      <c r="F17" s="131">
        <f>AVERAGE(Ebaluazioa!M16:O18)</f>
        <v>0.19999999999999998</v>
      </c>
      <c r="G17" s="131">
        <f>AVERAGE(Ebaluazioa!AA16:AC18)</f>
        <v>0.19999999999999998</v>
      </c>
      <c r="H17" s="149">
        <f t="shared" ref="H17:H21" si="0">F17*G17</f>
        <v>3.9999999999999994E-2</v>
      </c>
    </row>
    <row r="18" spans="1:8" ht="21" customHeight="1">
      <c r="A18" s="116"/>
      <c r="B18" s="325"/>
      <c r="C18" s="326"/>
      <c r="D18" s="129" t="s">
        <v>71</v>
      </c>
      <c r="E18" s="130" t="s">
        <v>69</v>
      </c>
      <c r="F18" s="131">
        <f>AVERAGE(Ebaluazioa!M19:O21)</f>
        <v>0.19999999999999998</v>
      </c>
      <c r="G18" s="131">
        <f>AVERAGE(Ebaluazioa!AA19:AC21)</f>
        <v>0.19999999999999998</v>
      </c>
      <c r="H18" s="149">
        <f t="shared" si="0"/>
        <v>3.9999999999999994E-2</v>
      </c>
    </row>
    <row r="19" spans="1:8">
      <c r="A19" s="116"/>
      <c r="B19" s="325"/>
      <c r="C19" s="326"/>
      <c r="D19" s="129" t="s">
        <v>77</v>
      </c>
      <c r="E19" s="130" t="s">
        <v>75</v>
      </c>
      <c r="F19" s="131">
        <f>AVERAGE(Ebaluazioa!M22:O25)</f>
        <v>0.19999999999999998</v>
      </c>
      <c r="G19" s="131">
        <f>AVERAGE(Ebaluazioa!AA22:AC25)</f>
        <v>0.19999999999999998</v>
      </c>
      <c r="H19" s="149">
        <f t="shared" si="0"/>
        <v>3.9999999999999994E-2</v>
      </c>
    </row>
    <row r="20" spans="1:8">
      <c r="A20" s="116"/>
      <c r="B20" s="325"/>
      <c r="C20" s="326"/>
      <c r="D20" s="129" t="s">
        <v>85</v>
      </c>
      <c r="E20" s="130" t="s">
        <v>83</v>
      </c>
      <c r="F20" s="131">
        <f>AVERAGE(Ebaluazioa!M26:O28)</f>
        <v>0.19999999999999998</v>
      </c>
      <c r="G20" s="131">
        <f>AVERAGE(Ebaluazioa!AC26:AC28)</f>
        <v>0.15000000000000002</v>
      </c>
      <c r="H20" s="149">
        <f t="shared" si="0"/>
        <v>3.0000000000000002E-2</v>
      </c>
    </row>
    <row r="21" spans="1:8">
      <c r="A21" s="116"/>
      <c r="B21" s="325"/>
      <c r="C21" s="326"/>
      <c r="D21" s="129" t="s">
        <v>91</v>
      </c>
      <c r="E21" s="130" t="s">
        <v>89</v>
      </c>
      <c r="F21" s="131">
        <f>AVERAGE(Ebaluazioa!M29:O32)</f>
        <v>0.19999999999999998</v>
      </c>
      <c r="G21" s="131">
        <f>AVERAGE(Ebaluazioa!AA29:AC32)</f>
        <v>0.19999999999999998</v>
      </c>
      <c r="H21" s="149">
        <f t="shared" si="0"/>
        <v>3.9999999999999994E-2</v>
      </c>
    </row>
    <row r="22" spans="1:8" ht="22.5">
      <c r="A22" s="116"/>
      <c r="B22" s="325"/>
      <c r="C22" s="330" t="s">
        <v>194</v>
      </c>
      <c r="D22" s="126" t="s">
        <v>100</v>
      </c>
      <c r="E22" s="127" t="s">
        <v>98</v>
      </c>
      <c r="F22" s="128">
        <f>AVERAGE(Ebaluazioa!M33:O36)</f>
        <v>0.19999999999999998</v>
      </c>
      <c r="G22" s="128">
        <f>AVERAGE(Ebaluazioa!AA33:AC36)</f>
        <v>0.19999999999999998</v>
      </c>
      <c r="H22" s="149">
        <f>F22*G22</f>
        <v>3.9999999999999994E-2</v>
      </c>
    </row>
    <row r="23" spans="1:8" ht="22.5">
      <c r="A23" s="116"/>
      <c r="B23" s="325"/>
      <c r="C23" s="331"/>
      <c r="D23" s="126" t="s">
        <v>108</v>
      </c>
      <c r="E23" s="127" t="s">
        <v>106</v>
      </c>
      <c r="F23" s="128">
        <f>AVERAGE(Ebaluazioa!M37:O40)</f>
        <v>0.19999999999999998</v>
      </c>
      <c r="G23" s="128">
        <f>AVERAGE(Ebaluazioa!AA37:AC40)</f>
        <v>0.19999999999999998</v>
      </c>
      <c r="H23" s="149">
        <f t="shared" ref="H23:H26" si="1">F23*G23</f>
        <v>3.9999999999999994E-2</v>
      </c>
    </row>
    <row r="24" spans="1:8" ht="21" customHeight="1">
      <c r="A24" s="116"/>
      <c r="B24" s="325"/>
      <c r="C24" s="331"/>
      <c r="D24" s="126" t="s">
        <v>114</v>
      </c>
      <c r="E24" s="127" t="s">
        <v>112</v>
      </c>
      <c r="F24" s="128">
        <f>AVERAGE(Ebaluazioa!M41:O44)</f>
        <v>0.19999999999999998</v>
      </c>
      <c r="G24" s="128">
        <f>AVERAGE(Ebaluazioa!AA41:AC44)</f>
        <v>0.19999999999999998</v>
      </c>
      <c r="H24" s="149">
        <f t="shared" si="1"/>
        <v>3.9999999999999994E-2</v>
      </c>
    </row>
    <row r="25" spans="1:8" ht="22.5">
      <c r="A25" s="116"/>
      <c r="B25" s="325"/>
      <c r="C25" s="331"/>
      <c r="D25" s="126" t="s">
        <v>120</v>
      </c>
      <c r="E25" s="127" t="s">
        <v>118</v>
      </c>
      <c r="F25" s="128">
        <f>AVERAGE(Ebaluazioa!M45:O48)</f>
        <v>0.19999999999999998</v>
      </c>
      <c r="G25" s="128">
        <f>AVERAGE(Ebaluazioa!AA45:AC48)</f>
        <v>0.19999999999999998</v>
      </c>
      <c r="H25" s="149">
        <f t="shared" si="1"/>
        <v>3.9999999999999994E-2</v>
      </c>
    </row>
    <row r="26" spans="1:8" ht="22.5">
      <c r="A26" s="116"/>
      <c r="B26" s="325"/>
      <c r="C26" s="332"/>
      <c r="D26" s="126" t="s">
        <v>128</v>
      </c>
      <c r="E26" s="127" t="s">
        <v>126</v>
      </c>
      <c r="F26" s="128">
        <f>AVERAGE(Ebaluazioa!M49:O52)</f>
        <v>0.19999999999999998</v>
      </c>
      <c r="G26" s="128">
        <f>AVERAGE(Ebaluazioa!AA49:AC52)</f>
        <v>0.19999999999999998</v>
      </c>
      <c r="H26" s="149">
        <f t="shared" si="1"/>
        <v>3.9999999999999994E-2</v>
      </c>
    </row>
    <row r="27" spans="1:8">
      <c r="A27" s="116"/>
      <c r="B27" s="325"/>
      <c r="C27" s="321" t="s">
        <v>195</v>
      </c>
      <c r="D27" s="123" t="s">
        <v>137</v>
      </c>
      <c r="E27" s="124" t="s">
        <v>135</v>
      </c>
      <c r="F27" s="125">
        <f>AVERAGE(Ebaluazioa!M53:O56)</f>
        <v>0.19999999999999998</v>
      </c>
      <c r="G27" s="125">
        <f>AVERAGE(Ebaluazioa!AA53:AC56)</f>
        <v>0.19999999999999998</v>
      </c>
      <c r="H27" s="149">
        <f>F27*G27</f>
        <v>3.9999999999999994E-2</v>
      </c>
    </row>
    <row r="28" spans="1:8">
      <c r="A28" s="116"/>
      <c r="B28" s="325"/>
      <c r="C28" s="322"/>
      <c r="D28" s="123" t="s">
        <v>145</v>
      </c>
      <c r="E28" s="124" t="s">
        <v>143</v>
      </c>
      <c r="F28" s="125">
        <f>AVERAGE(Ebaluazioa!M57:O60)</f>
        <v>0.19999999999999998</v>
      </c>
      <c r="G28" s="125">
        <f>AVERAGE(Ebaluazioa!AA57:AC60)</f>
        <v>0.19999999999999998</v>
      </c>
      <c r="H28" s="149">
        <f t="shared" ref="H28:H32" si="2">F28*G28</f>
        <v>3.9999999999999994E-2</v>
      </c>
    </row>
    <row r="29" spans="1:8">
      <c r="A29" s="116"/>
      <c r="B29" s="325"/>
      <c r="C29" s="322"/>
      <c r="D29" s="123" t="s">
        <v>152</v>
      </c>
      <c r="E29" s="124" t="s">
        <v>150</v>
      </c>
      <c r="F29" s="125">
        <f>AVERAGE(Ebaluazioa!M61:O63)</f>
        <v>0.19999999999999998</v>
      </c>
      <c r="G29" s="125">
        <f>AVERAGE(Ebaluazioa!AA61:AC63)</f>
        <v>0.19999999999999998</v>
      </c>
      <c r="H29" s="149">
        <f t="shared" si="2"/>
        <v>3.9999999999999994E-2</v>
      </c>
    </row>
    <row r="30" spans="1:8">
      <c r="A30" s="116"/>
      <c r="B30" s="325"/>
      <c r="C30" s="322"/>
      <c r="D30" s="123" t="s">
        <v>156</v>
      </c>
      <c r="E30" s="124" t="s">
        <v>154</v>
      </c>
      <c r="F30" s="125">
        <f>AVERAGE(Ebaluazioa!M64:O66)</f>
        <v>0.19999999999999998</v>
      </c>
      <c r="G30" s="125">
        <f>AVERAGE(Ebaluazioa!AA64:AC66)</f>
        <v>0.19999999999999998</v>
      </c>
      <c r="H30" s="149">
        <f t="shared" si="2"/>
        <v>3.9999999999999994E-2</v>
      </c>
    </row>
    <row r="31" spans="1:8">
      <c r="A31" s="116"/>
      <c r="B31" s="325"/>
      <c r="C31" s="322"/>
      <c r="D31" s="123" t="s">
        <v>160</v>
      </c>
      <c r="E31" s="124" t="s">
        <v>158</v>
      </c>
      <c r="F31" s="125">
        <f>AVERAGE(Ebaluazioa!M67:O70)</f>
        <v>0.19999999999999998</v>
      </c>
      <c r="G31" s="125">
        <f>AVERAGE(Ebaluazioa!AA67:AC70)</f>
        <v>0.19999999999999998</v>
      </c>
      <c r="H31" s="149">
        <f t="shared" si="2"/>
        <v>3.9999999999999994E-2</v>
      </c>
    </row>
    <row r="32" spans="1:8">
      <c r="A32" s="116"/>
      <c r="B32" s="325"/>
      <c r="C32" s="323"/>
      <c r="D32" s="123" t="s">
        <v>168</v>
      </c>
      <c r="E32" s="124" t="s">
        <v>166</v>
      </c>
      <c r="F32" s="125">
        <f>AVERAGE(Ebaluazioa!M71:O74)</f>
        <v>0.19999999999999998</v>
      </c>
      <c r="G32" s="125">
        <f>AVERAGE(Ebaluazioa!AA71:AC74)</f>
        <v>0.19999999999999998</v>
      </c>
      <c r="H32" s="149">
        <f t="shared" si="2"/>
        <v>3.9999999999999994E-2</v>
      </c>
    </row>
    <row r="33" spans="1:8">
      <c r="A33" s="116"/>
      <c r="B33" s="325"/>
      <c r="C33" s="327" t="s">
        <v>196</v>
      </c>
      <c r="D33" s="120" t="s">
        <v>173</v>
      </c>
      <c r="E33" s="121" t="s">
        <v>171</v>
      </c>
      <c r="F33" s="122">
        <f>AVERAGE(Ebaluazioa!M75:O78)</f>
        <v>0.19999999999999998</v>
      </c>
      <c r="G33" s="122">
        <f>AVERAGE(Ebaluazioa!AA75:AC78)</f>
        <v>0.19999999999999998</v>
      </c>
      <c r="H33" s="149">
        <f>F33*G33</f>
        <v>3.9999999999999994E-2</v>
      </c>
    </row>
    <row r="34" spans="1:8">
      <c r="A34" s="116"/>
      <c r="B34" s="325"/>
      <c r="C34" s="328"/>
      <c r="D34" s="120" t="s">
        <v>179</v>
      </c>
      <c r="E34" s="121" t="s">
        <v>177</v>
      </c>
      <c r="F34" s="122">
        <f>AVERAGE(Ebaluazioa!M79:O82)</f>
        <v>0.19999999999999998</v>
      </c>
      <c r="G34" s="122">
        <f>AVERAGE(Ebaluazioa!AA79:AC82)</f>
        <v>0.19999999999999998</v>
      </c>
      <c r="H34" s="149">
        <f t="shared" ref="H34:H35" si="3">F34*G34</f>
        <v>3.9999999999999994E-2</v>
      </c>
    </row>
    <row r="35" spans="1:8" ht="22.5">
      <c r="A35" s="116"/>
      <c r="B35" s="325"/>
      <c r="C35" s="329"/>
      <c r="D35" s="120" t="s">
        <v>183</v>
      </c>
      <c r="E35" s="121" t="s">
        <v>181</v>
      </c>
      <c r="F35" s="122">
        <f>AVERAGE(Ebaluazioa!M83:O85)</f>
        <v>0.19999999999999998</v>
      </c>
      <c r="G35" s="122">
        <f>AVERAGE(Ebaluazioa!AA83:AC85)</f>
        <v>0.19999999999999998</v>
      </c>
      <c r="H35" s="149">
        <f t="shared" si="3"/>
        <v>3.9999999999999994E-2</v>
      </c>
    </row>
    <row r="36" spans="1:8">
      <c r="A36" s="116"/>
    </row>
    <row r="37" spans="1:8">
      <c r="A37" s="116"/>
    </row>
    <row r="38" spans="1:8" ht="22.5" customHeight="1">
      <c r="A38" s="116"/>
    </row>
    <row r="40" spans="1:8">
      <c r="B40" s="185" t="s">
        <v>197</v>
      </c>
      <c r="C40" s="148"/>
      <c r="D40" s="148"/>
      <c r="E40" s="148"/>
      <c r="F40" s="148"/>
      <c r="G40" s="148"/>
      <c r="H40" s="148"/>
    </row>
    <row r="41" spans="1:8" ht="15.75" thickBot="1"/>
    <row r="42" spans="1:8" ht="23.25" thickBot="1">
      <c r="D42" s="136" t="s">
        <v>18</v>
      </c>
      <c r="E42" s="119" t="s">
        <v>19</v>
      </c>
      <c r="F42" s="137" t="s">
        <v>190</v>
      </c>
    </row>
    <row r="43" spans="1:8" ht="14.45" customHeight="1">
      <c r="B43" s="318" t="s">
        <v>198</v>
      </c>
      <c r="C43" s="141" t="s">
        <v>43</v>
      </c>
      <c r="D43" s="142">
        <f>AVERAGE(F16:F21)</f>
        <v>0.19999999999999998</v>
      </c>
      <c r="E43" s="142">
        <f>AVERAGE(G16:G21)</f>
        <v>0.19166666666666665</v>
      </c>
      <c r="F43" s="150">
        <f>AVERAGE(H16:H21)</f>
        <v>3.833333333333333E-2</v>
      </c>
    </row>
    <row r="44" spans="1:8">
      <c r="B44" s="319"/>
      <c r="C44" s="143" t="s">
        <v>97</v>
      </c>
      <c r="D44" s="128">
        <f>AVERAGE(F22:F26)</f>
        <v>0.19999999999999998</v>
      </c>
      <c r="E44" s="128">
        <f>AVERAGE(G22:G26)</f>
        <v>0.19999999999999998</v>
      </c>
      <c r="F44" s="151">
        <f>AVERAGE(H22:H26)</f>
        <v>3.9999999999999994E-2</v>
      </c>
    </row>
    <row r="45" spans="1:8">
      <c r="B45" s="319"/>
      <c r="C45" s="144" t="s">
        <v>134</v>
      </c>
      <c r="D45" s="125">
        <f>AVERAGE(F27:F32)</f>
        <v>0.19999999999999998</v>
      </c>
      <c r="E45" s="125">
        <f t="shared" ref="E45" si="4">AVERAGE(G27:G32)</f>
        <v>0.19999999999999998</v>
      </c>
      <c r="F45" s="151">
        <f>AVERAGE(H27:H32)</f>
        <v>3.9999999999999987E-2</v>
      </c>
    </row>
    <row r="46" spans="1:8" ht="15.75" thickBot="1">
      <c r="B46" s="320"/>
      <c r="C46" s="145" t="s">
        <v>199</v>
      </c>
      <c r="D46" s="146">
        <f t="shared" ref="D46:E46" si="5">AVERAGE(F33:F35)</f>
        <v>0.19999999999999998</v>
      </c>
      <c r="E46" s="146">
        <f t="shared" si="5"/>
        <v>0.19999999999999998</v>
      </c>
      <c r="F46" s="152">
        <f>AVERAGE(H33:H35)</f>
        <v>3.9999999999999994E-2</v>
      </c>
    </row>
  </sheetData>
  <mergeCells count="6">
    <mergeCell ref="B43:B46"/>
    <mergeCell ref="C27:C32"/>
    <mergeCell ref="B16:B35"/>
    <mergeCell ref="C16:C21"/>
    <mergeCell ref="C33:C35"/>
    <mergeCell ref="C22:C26"/>
  </mergeCells>
  <conditionalFormatting sqref="F43:F46">
    <cfRule type="cellIs" dxfId="9" priority="1" operator="between">
      <formula>0</formula>
      <formula>3.24</formula>
    </cfRule>
    <cfRule type="cellIs" dxfId="8" priority="2" operator="between">
      <formula>3.24</formula>
      <formula>6.76</formula>
    </cfRule>
    <cfRule type="cellIs" dxfId="7" priority="3" operator="between">
      <formula>6.76</formula>
      <formula>11.56</formula>
    </cfRule>
    <cfRule type="cellIs" dxfId="6" priority="4" operator="between">
      <formula>11.56</formula>
      <formula>17.64</formula>
    </cfRule>
    <cfRule type="cellIs" dxfId="5" priority="5" operator="greaterThanOrEqual">
      <formula>17.64</formula>
    </cfRule>
  </conditionalFormatting>
  <conditionalFormatting sqref="H16:H35">
    <cfRule type="cellIs" dxfId="4" priority="6" operator="between">
      <formula>0</formula>
      <formula>3.24</formula>
    </cfRule>
    <cfRule type="cellIs" dxfId="3" priority="7" operator="between">
      <formula>3.24</formula>
      <formula>6.76</formula>
    </cfRule>
    <cfRule type="cellIs" dxfId="2" priority="8" operator="between">
      <formula>6.76</formula>
      <formula>11.56</formula>
    </cfRule>
    <cfRule type="cellIs" dxfId="1" priority="9" operator="between">
      <formula>11.56</formula>
      <formula>17.64</formula>
    </cfRule>
    <cfRule type="cellIs" dxfId="0" priority="10" operator="greaterThanOrEqual">
      <formula>17.64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B8746-21E3-4027-96FA-DD60A2C9CC3A}">
  <dimension ref="A8:O24"/>
  <sheetViews>
    <sheetView topLeftCell="A7" workbookViewId="0">
      <selection activeCell="O15" sqref="O15"/>
    </sheetView>
  </sheetViews>
  <sheetFormatPr baseColWidth="10" defaultColWidth="11.42578125" defaultRowHeight="15"/>
  <cols>
    <col min="1" max="16384" width="11.42578125" style="91"/>
  </cols>
  <sheetData>
    <row r="8" spans="1:15">
      <c r="A8" s="160" t="s">
        <v>200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</row>
    <row r="9" spans="1:15">
      <c r="A9" s="91" t="s">
        <v>201</v>
      </c>
    </row>
    <row r="10" spans="1:15">
      <c r="A10" s="92"/>
    </row>
    <row r="11" spans="1:15">
      <c r="A11" s="92"/>
    </row>
    <row r="12" spans="1:15">
      <c r="A12" s="92"/>
      <c r="B12" s="186" t="s">
        <v>202</v>
      </c>
      <c r="C12" s="147"/>
      <c r="D12" s="147"/>
      <c r="E12" s="147"/>
      <c r="F12" s="147"/>
      <c r="G12" s="147"/>
      <c r="H12" s="147"/>
      <c r="I12" s="147"/>
      <c r="J12" s="147"/>
      <c r="K12" s="147"/>
    </row>
    <row r="13" spans="1:15">
      <c r="A13" s="92"/>
    </row>
    <row r="14" spans="1:15" ht="15" customHeight="1">
      <c r="B14"/>
      <c r="C14" s="333" t="s">
        <v>203</v>
      </c>
      <c r="D14" s="333"/>
      <c r="E14" s="333"/>
      <c r="F14" s="333"/>
      <c r="G14" s="333"/>
      <c r="H14" s="333"/>
      <c r="I14" s="333"/>
      <c r="J14" s="333"/>
      <c r="K14" s="333"/>
    </row>
    <row r="15" spans="1:15" ht="15.75">
      <c r="B15" s="18" t="s">
        <v>204</v>
      </c>
      <c r="C15" s="334" t="s">
        <v>205</v>
      </c>
      <c r="D15" s="335"/>
      <c r="E15" s="336"/>
      <c r="F15" s="341" t="s">
        <v>206</v>
      </c>
      <c r="G15" s="342"/>
      <c r="H15" s="343"/>
      <c r="I15" s="344" t="s">
        <v>207</v>
      </c>
      <c r="J15" s="345"/>
      <c r="K15" s="346"/>
    </row>
    <row r="16" spans="1:15" ht="15.75">
      <c r="B16" s="41" t="s">
        <v>15</v>
      </c>
      <c r="C16" s="94">
        <v>2030</v>
      </c>
      <c r="D16" s="94">
        <v>2040</v>
      </c>
      <c r="E16" s="94">
        <v>2050</v>
      </c>
      <c r="F16" s="95">
        <v>2030</v>
      </c>
      <c r="G16" s="95">
        <v>2040</v>
      </c>
      <c r="H16" s="95">
        <v>2050</v>
      </c>
      <c r="I16" s="67">
        <v>2030</v>
      </c>
      <c r="J16" s="67">
        <v>2040</v>
      </c>
      <c r="K16" s="67">
        <v>2050</v>
      </c>
    </row>
    <row r="17" spans="2:11">
      <c r="B17" s="19" t="str">
        <f>Esparrua!B22</f>
        <v>EU 28</v>
      </c>
      <c r="C17" s="66">
        <f>IF(B17='Menú desplegable'!AM3,'Menú desplegable'!AN3,IF(B17='Menú desplegable'!AM4,'Menú desplegable'!AN4,IF(B17='Menú desplegable'!AM5,'Menú desplegable'!AN5,IF(B17='Menú desplegable'!AM6,'Menú desplegable'!AN6,IF(B17='Menú desplegable'!AM7,'Menú desplegable'!AN7,IF(B17='Menú desplegable'!AM8,'Menú desplegable'!AN8,IF(B17='Menú desplegable'!AM9,'Menú desplegable'!AN9,IF(B17='Menú desplegable'!AM10,'Menú desplegable'!AN10,IF(B17='Menú desplegable'!AM11,'Menú desplegable'!AN11,IF(B17='Menú desplegable'!AM12,'Menú desplegable'!AN12,IF(B17='Menú desplegable'!AM13,'Menú desplegable'!AN13,IF(B17='Menú desplegable'!AM14,'Menú desplegable'!AN14,0))))))))))))</f>
        <v>1</v>
      </c>
      <c r="D17" s="66">
        <f>IF(B17='Menú desplegable'!AM3,'Menú desplegable'!AO3,IF(B17='Menú desplegable'!AM4,'Menú desplegable'!AO4,IF(B17='Menú desplegable'!AM5,'Menú desplegable'!AO5,IF(B17='Menú desplegable'!AM6,'Menú desplegable'!AO6,IF(B17='Menú desplegable'!AM7,'Menú desplegable'!AO7,IF(B17='Menú desplegable'!AM8,'Menú desplegable'!AO8,IF(B17='Menú desplegable'!AM9,'Menú desplegable'!AO9,IF(B17='Menú desplegable'!AM10,'Menú desplegable'!AO10,IF(B17='Menú desplegable'!AM11,'Menú desplegable'!AO11,IF(B17='Menú desplegable'!AM12,'Menú desplegable'!AO12,IF(B17='Menú desplegable'!AM13,'Menú desplegable'!AO13,IF(B17='Menú desplegable'!AM14,'Menú desplegable'!AO14,0))))))))))))</f>
        <v>1</v>
      </c>
      <c r="E17" s="66">
        <f>IF(B17='Menú desplegable'!AM3,'Menú desplegable'!AS3,IF(B17='Menú desplegable'!AM4,'Menú desplegable'!AS4,IF(B17='Menú desplegable'!AM5,'Menú desplegable'!AS5,IF(B17='Menú desplegable'!AM6,'Menú desplegable'!AS6,IF(B17='Menú desplegable'!AM7,'Menú desplegable'!AS7,IF(B17='Menú desplegable'!AM8,'Menú desplegable'!AS8,IF(B17='Menú desplegable'!AM9,'Menú desplegable'!AS9,IF(B17='Menú desplegable'!AM10,'Menú desplegable'!AS10,IF(B17='Menú desplegable'!AM11,'Menú desplegable'!AS11,IF(B17='Menú desplegable'!AM12,'Menú desplegable'!AS12,IF(B17='Menú desplegable'!AM13,'Menú desplegable'!AS13,IF(B17='Menú desplegable'!AM14,'Menú desplegable'!AS14,0))))))))))))</f>
        <v>3</v>
      </c>
      <c r="F17" s="66">
        <f>IF(B17='Menú desplegable'!AM3,'Menú desplegable'!AN17,IF(B17='Menú desplegable'!AM4,'Menú desplegable'!AN18,IF(B17='Menú desplegable'!AM5,'Menú desplegable'!AN19,IF(B17='Menú desplegable'!AM6,'Menú desplegable'!AN20,IF(B17='Menú desplegable'!AM7,'Menú desplegable'!AN21,IF(B17='Menú desplegable'!AM8,'Menú desplegable'!AN22,IF(B17='Menú desplegable'!AM9,'Menú desplegable'!AN23,IF(B17='Menú desplegable'!AM10,'Menú desplegable'!AN24,IF(B17='Menú desplegable'!AM11,'Menú desplegable'!AN25,IF(B17='Menú desplegable'!AM12,'Menú desplegable'!AN26,IF(B17='Menú desplegable'!AM13,'Menú desplegable'!AN27,IF(B17='Menú desplegable'!AM14,'Menú desplegable'!AN28,0))))))))))))</f>
        <v>1</v>
      </c>
      <c r="G17" s="66">
        <f>IF(B17='Menú desplegable'!AM3,'Menú desplegable'!AO17,IF(B17='Menú desplegable'!AM4,'Menú desplegable'!AO18,IF(B17='Menú desplegable'!AM5,'Menú desplegable'!AO19,IF(B17='Menú desplegable'!AM6,'Menú desplegable'!AO20,IF(B17='Menú desplegable'!AM7,'Menú desplegable'!AO21,IF(B17='Menú desplegable'!AM8,'Menú desplegable'!AO22,IF(B17='Menú desplegable'!AM9,'Menú desplegable'!AO23,IF(B17='Menú desplegable'!AM10,'Menú desplegable'!AO24,IF(B17='Menú desplegable'!AM11,'Menú desplegable'!AO25,IF(B17='Menú desplegable'!AM12,'Menú desplegable'!AO26,IF(B17='Menú desplegable'!AM13,'Menú desplegable'!AO27,IF(B17='Menú desplegable'!AM14,'Menú desplegable'!AO28,0))))))))))))</f>
        <v>1</v>
      </c>
      <c r="H17" s="66">
        <f>IF(B17='Menú desplegable'!AM3,'Menú desplegable'!AS17,IF(B17='Menú desplegable'!AM4,'Menú desplegable'!AS18,IF(B17='Menú desplegable'!AM5,'Menú desplegable'!AS19,IF(B17='Menú desplegable'!AM6,'Menú desplegable'!AS20,IF(B17='Menú desplegable'!AM7,'Menú desplegable'!AS21,IF(B17='Menú desplegable'!AM8,'Menú desplegable'!AS22,IF(B17='Menú desplegable'!AM9,'Menú desplegable'!AS23,IF(B17='Menú desplegable'!AM10,'Menú desplegable'!AS24,IF(B17='Menú desplegable'!AM11,'Menú desplegable'!AS25,IF(B17='Menú desplegable'!AM12,'Menú desplegable'!AS26,IF(B17='Menú desplegable'!AM13,'Menú desplegable'!AS27,IF(B17='Menú desplegable'!AM14,'Menú desplegable'!AS28,0))))))))))))</f>
        <v>1</v>
      </c>
      <c r="I17" s="66">
        <f>IF(B17='Menú desplegable'!AM3,'Menú desplegable'!AN32,IF(B17='Menú desplegable'!AM4,'Menú desplegable'!AN33,IF(B17='Menú desplegable'!AM5,'Menú desplegable'!AN34,IF(B17='Menú desplegable'!AM6,'Menú desplegable'!AN35,IF(B17='Menú desplegable'!AM7,'Menú desplegable'!AN36,IF(B17='Menú desplegable'!AM8,'Menú desplegable'!AN37,IF(B17='Menú desplegable'!AM9,'Menú desplegable'!AN38,IF(B17='Menú desplegable'!AM10,'Menú desplegable'!AN39,IF(B17='Menú desplegable'!AM11,'Menú desplegable'!AN40,IF(B17='Menú desplegable'!AM12,'Menú desplegable'!AN41,IF(B17='Menú desplegable'!AM13,'Menú desplegable'!AN42,IF(B17='Menú desplegable'!AM14,'Menú desplegable'!AN43,0))))))))))))</f>
        <v>1</v>
      </c>
      <c r="J17" s="66">
        <f>IF(B17='Menú desplegable'!AM3,'Menú desplegable'!AO32,IF(B17='Menú desplegable'!AM4,'Menú desplegable'!AO33,IF(B17='Menú desplegable'!AM5,'Menú desplegable'!AO34,IF(B17='Menú desplegable'!AM6,'Menú desplegable'!AO35,IF(B17='Menú desplegable'!AM7,'Menú desplegable'!AO36,IF(B17='Menú desplegable'!AM8,'Menú desplegable'!AO37,IF(B17='Menú desplegable'!AM9,'Menú desplegable'!AO38,IF(B17='Menú desplegable'!AM10,'Menú desplegable'!AO39,IF(B17='Menú desplegable'!AM11,'Menú desplegable'!AO40,IF(B17='Menú desplegable'!AM12,'Menú desplegable'!AO41,IF(B17='Menú desplegable'!AM13,'Menú desplegable'!AO42,IF(B17='Menú desplegable'!AM14,'Menú desplegable'!AO43,0))))))))))))</f>
        <v>1</v>
      </c>
      <c r="K17" s="66">
        <f>IF(B17='Menú desplegable'!AM3,'Menú desplegable'!AS32,IF(B17='Menú desplegable'!AM4,'Menú desplegable'!AS33,IF(B17='Menú desplegable'!AM5,'Menú desplegable'!AS34,IF(B17='Menú desplegable'!AM6,'Menú desplegable'!AS35,IF(B17='Menú desplegable'!AM7,'Menú desplegable'!AS36,IF(B17='Menú desplegable'!AM8,'Menú desplegable'!AS37,IF(B17='Menú desplegable'!AM9,'Menú desplegable'!AS38,IF(B17='Menú desplegable'!AM10,'Menú desplegable'!AS39,IF(B17='Menú desplegable'!AM11,'Menú desplegable'!AS40,IF(B17='Menú desplegable'!AM12,'Menú desplegable'!AS41,IF(B17='Menú desplegable'!AM13,'Menú desplegable'!AS42,IF(B17='Menú desplegable'!AM14,'Menú desplegable'!AS43,0))))))))))))</f>
        <v>4</v>
      </c>
    </row>
    <row r="19" spans="2:11">
      <c r="B19" s="186" t="s">
        <v>208</v>
      </c>
      <c r="C19" s="147"/>
      <c r="D19" s="147"/>
      <c r="E19" s="147"/>
      <c r="F19" s="147"/>
      <c r="G19" s="147"/>
      <c r="H19" s="147"/>
      <c r="I19" s="147"/>
      <c r="J19" s="147"/>
      <c r="K19" s="147"/>
    </row>
    <row r="21" spans="2:11">
      <c r="B21"/>
      <c r="C21" s="337" t="s">
        <v>203</v>
      </c>
      <c r="D21" s="337"/>
      <c r="E21" s="337"/>
      <c r="F21" s="337"/>
      <c r="G21" s="337"/>
      <c r="H21" s="337"/>
      <c r="I21" s="337"/>
      <c r="J21" s="337"/>
      <c r="K21" s="337"/>
    </row>
    <row r="22" spans="2:11" ht="15.75">
      <c r="B22" s="18" t="s">
        <v>204</v>
      </c>
      <c r="C22" s="338" t="s">
        <v>205</v>
      </c>
      <c r="D22" s="338"/>
      <c r="E22" s="338"/>
      <c r="F22" s="339" t="s">
        <v>206</v>
      </c>
      <c r="G22" s="339"/>
      <c r="H22" s="339"/>
      <c r="I22" s="340" t="s">
        <v>207</v>
      </c>
      <c r="J22" s="340"/>
      <c r="K22" s="340"/>
    </row>
    <row r="23" spans="2:11" ht="15.75">
      <c r="B23" s="41" t="s">
        <v>15</v>
      </c>
      <c r="C23" s="94">
        <v>2030</v>
      </c>
      <c r="D23" s="94">
        <v>2040</v>
      </c>
      <c r="E23" s="94">
        <v>2050</v>
      </c>
      <c r="F23" s="95">
        <v>2030</v>
      </c>
      <c r="G23" s="95">
        <v>2040</v>
      </c>
      <c r="H23" s="95">
        <v>2050</v>
      </c>
      <c r="I23" s="67">
        <v>2030</v>
      </c>
      <c r="J23" s="67">
        <v>2040</v>
      </c>
      <c r="K23" s="67">
        <v>2050</v>
      </c>
    </row>
    <row r="24" spans="2:11">
      <c r="B24" s="19" t="str">
        <f>Esparrua!B22</f>
        <v>EU 28</v>
      </c>
      <c r="C24" s="66">
        <f>'Egoeren hipotesiak'!C17</f>
        <v>1</v>
      </c>
      <c r="D24" s="66">
        <f>'Egoeren hipotesiak'!D17</f>
        <v>1</v>
      </c>
      <c r="E24" s="66">
        <f>'Egoeren hipotesiak'!E17</f>
        <v>3</v>
      </c>
      <c r="F24" s="66">
        <f>'Egoeren hipotesiak'!F17</f>
        <v>1</v>
      </c>
      <c r="G24" s="66">
        <f>'Egoeren hipotesiak'!G17</f>
        <v>1</v>
      </c>
      <c r="H24" s="66">
        <f>'Egoeren hipotesiak'!H17</f>
        <v>1</v>
      </c>
      <c r="I24" s="66">
        <f>'Egoeren hipotesiak'!I17</f>
        <v>1</v>
      </c>
      <c r="J24" s="66">
        <f>'Egoeren hipotesiak'!J17</f>
        <v>1</v>
      </c>
      <c r="K24" s="66">
        <f>'Egoeren hipotesiak'!K17</f>
        <v>4</v>
      </c>
    </row>
  </sheetData>
  <mergeCells count="8">
    <mergeCell ref="C14:K14"/>
    <mergeCell ref="C15:E15"/>
    <mergeCell ref="C21:K21"/>
    <mergeCell ref="C22:E22"/>
    <mergeCell ref="F22:H22"/>
    <mergeCell ref="I22:K22"/>
    <mergeCell ref="F15:H15"/>
    <mergeCell ref="I15:K15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5D999D-A68A-4984-A540-30E044812B53}">
          <x14:formula1>
            <xm:f>'Menú desplegable'!$AM$3:$AM$14</xm:f>
          </x14:formula1>
          <xm:sqref>B17 B24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F7E91-1273-4F6C-A2D8-B661B476BBD9}">
  <dimension ref="A1:AU43"/>
  <sheetViews>
    <sheetView topLeftCell="AJ1" workbookViewId="0">
      <selection activeCell="AU12" sqref="AU12"/>
    </sheetView>
  </sheetViews>
  <sheetFormatPr baseColWidth="10" defaultColWidth="11.42578125" defaultRowHeight="15"/>
  <cols>
    <col min="1" max="1" width="22.5703125" bestFit="1" customWidth="1"/>
    <col min="2" max="2" width="42.140625" bestFit="1" customWidth="1"/>
    <col min="3" max="3" width="87.85546875" bestFit="1" customWidth="1"/>
    <col min="4" max="4" width="13" bestFit="1" customWidth="1"/>
    <col min="5" max="5" width="14.7109375" bestFit="1" customWidth="1"/>
    <col min="6" max="11" width="13" bestFit="1" customWidth="1"/>
    <col min="12" max="12" width="13" customWidth="1"/>
    <col min="13" max="13" width="67.42578125" customWidth="1"/>
    <col min="22" max="22" width="68.85546875" bestFit="1" customWidth="1"/>
    <col min="30" max="30" width="40.140625" customWidth="1"/>
    <col min="39" max="39" width="36.85546875" customWidth="1"/>
  </cols>
  <sheetData>
    <row r="1" spans="1:47" ht="15.75">
      <c r="M1" s="20"/>
      <c r="N1" s="348" t="s">
        <v>209</v>
      </c>
      <c r="O1" s="348"/>
      <c r="P1" s="348"/>
      <c r="Q1" s="348"/>
      <c r="R1" s="348"/>
      <c r="S1" s="348"/>
      <c r="V1" s="20"/>
      <c r="W1" s="348" t="s">
        <v>209</v>
      </c>
      <c r="X1" s="348"/>
      <c r="Y1" s="348"/>
      <c r="Z1" s="348"/>
      <c r="AA1" s="348"/>
      <c r="AB1" s="348"/>
      <c r="AE1" s="348" t="s">
        <v>209</v>
      </c>
      <c r="AF1" s="348"/>
      <c r="AG1" s="348"/>
      <c r="AH1" s="348"/>
      <c r="AI1" s="348"/>
      <c r="AJ1" s="348"/>
      <c r="AN1" s="348" t="s">
        <v>209</v>
      </c>
      <c r="AO1" s="348"/>
      <c r="AP1" s="348"/>
      <c r="AQ1" s="348"/>
      <c r="AR1" s="348"/>
      <c r="AS1" s="348"/>
    </row>
    <row r="2" spans="1:47" ht="15.75">
      <c r="A2" s="21" t="s">
        <v>210</v>
      </c>
      <c r="B2" s="21" t="s">
        <v>211</v>
      </c>
      <c r="C2" s="21" t="s">
        <v>212</v>
      </c>
      <c r="D2" s="21" t="s">
        <v>213</v>
      </c>
      <c r="E2" s="21" t="s">
        <v>214</v>
      </c>
      <c r="F2" s="22" t="s">
        <v>215</v>
      </c>
      <c r="G2" s="22" t="s">
        <v>216</v>
      </c>
      <c r="H2" s="22" t="s">
        <v>217</v>
      </c>
      <c r="I2" s="22" t="s">
        <v>218</v>
      </c>
      <c r="J2" s="22" t="s">
        <v>219</v>
      </c>
      <c r="K2" s="22" t="s">
        <v>220</v>
      </c>
      <c r="M2" s="20"/>
      <c r="N2" s="23" t="s">
        <v>215</v>
      </c>
      <c r="O2" s="23" t="s">
        <v>216</v>
      </c>
      <c r="P2" s="23" t="s">
        <v>217</v>
      </c>
      <c r="Q2" s="23" t="s">
        <v>218</v>
      </c>
      <c r="R2" s="23" t="s">
        <v>219</v>
      </c>
      <c r="S2" s="23" t="s">
        <v>220</v>
      </c>
      <c r="V2" s="20"/>
      <c r="W2" s="23" t="s">
        <v>215</v>
      </c>
      <c r="X2" s="23" t="s">
        <v>216</v>
      </c>
      <c r="Y2" s="23" t="s">
        <v>217</v>
      </c>
      <c r="Z2" s="23" t="s">
        <v>218</v>
      </c>
      <c r="AA2" s="23" t="s">
        <v>219</v>
      </c>
      <c r="AB2" s="23" t="s">
        <v>220</v>
      </c>
      <c r="AE2" s="23" t="s">
        <v>215</v>
      </c>
      <c r="AF2" s="23" t="s">
        <v>216</v>
      </c>
      <c r="AG2" s="23" t="s">
        <v>217</v>
      </c>
      <c r="AH2" s="23" t="s">
        <v>218</v>
      </c>
      <c r="AI2" s="23" t="s">
        <v>219</v>
      </c>
      <c r="AJ2" s="23" t="s">
        <v>220</v>
      </c>
      <c r="AM2" s="38" t="s">
        <v>221</v>
      </c>
      <c r="AN2" s="23" t="s">
        <v>215</v>
      </c>
      <c r="AO2" s="23" t="s">
        <v>216</v>
      </c>
      <c r="AP2" s="23" t="s">
        <v>217</v>
      </c>
      <c r="AQ2" s="23" t="s">
        <v>218</v>
      </c>
      <c r="AR2" s="23" t="s">
        <v>219</v>
      </c>
      <c r="AS2" s="23" t="s">
        <v>220</v>
      </c>
    </row>
    <row r="3" spans="1:47" ht="15.75">
      <c r="A3" t="s">
        <v>222</v>
      </c>
      <c r="B3" t="s">
        <v>209</v>
      </c>
      <c r="C3" t="s">
        <v>223</v>
      </c>
      <c r="D3" t="s">
        <v>224</v>
      </c>
      <c r="E3" t="s">
        <v>225</v>
      </c>
      <c r="F3" s="24">
        <v>49.152547448353999</v>
      </c>
      <c r="G3" s="24">
        <v>65.534737513050004</v>
      </c>
      <c r="H3" s="24">
        <v>119.70730265482599</v>
      </c>
      <c r="I3" s="24">
        <v>173.87884989431601</v>
      </c>
      <c r="J3" s="24">
        <v>228.04911093689199</v>
      </c>
      <c r="K3" s="24">
        <v>282.22008425628798</v>
      </c>
      <c r="M3" s="20" t="s">
        <v>226</v>
      </c>
      <c r="N3" s="25">
        <f t="shared" ref="N3:S14" si="0">(1+(F3-MIN(F$3:F$14))*(5-1)/(MAX(F$3:F$14)-MIN(F$3:F$14)))</f>
        <v>5</v>
      </c>
      <c r="O3" s="25">
        <f t="shared" si="0"/>
        <v>5</v>
      </c>
      <c r="P3" s="25">
        <f t="shared" si="0"/>
        <v>5</v>
      </c>
      <c r="Q3" s="25">
        <f t="shared" si="0"/>
        <v>5</v>
      </c>
      <c r="R3" s="25">
        <f t="shared" si="0"/>
        <v>5</v>
      </c>
      <c r="S3" s="25">
        <f t="shared" si="0"/>
        <v>5</v>
      </c>
      <c r="V3" s="20" t="s">
        <v>226</v>
      </c>
      <c r="W3" s="26">
        <f>(F3/$F3)</f>
        <v>1</v>
      </c>
      <c r="X3" s="26">
        <f t="shared" ref="X3:AB14" si="1">(G3/$F3)</f>
        <v>1.3332927979350255</v>
      </c>
      <c r="Y3" s="26">
        <f t="shared" si="1"/>
        <v>2.4354241818413565</v>
      </c>
      <c r="Z3" s="26">
        <f t="shared" si="1"/>
        <v>3.537534856703318</v>
      </c>
      <c r="AA3" s="26">
        <f t="shared" si="1"/>
        <v>4.6396193641135239</v>
      </c>
      <c r="AB3" s="26">
        <f t="shared" si="1"/>
        <v>5.74171836267133</v>
      </c>
      <c r="AD3" s="20" t="s">
        <v>226</v>
      </c>
      <c r="AE3" s="27">
        <f>-(1-W3)</f>
        <v>0</v>
      </c>
      <c r="AF3" s="27">
        <f t="shared" ref="AF3:AJ14" si="2">-(1-X3)</f>
        <v>0.33329279793502553</v>
      </c>
      <c r="AG3" s="27">
        <f t="shared" si="2"/>
        <v>1.4354241818413565</v>
      </c>
      <c r="AH3" s="27">
        <f t="shared" si="2"/>
        <v>2.537534856703318</v>
      </c>
      <c r="AI3" s="27">
        <f t="shared" si="2"/>
        <v>3.6396193641135239</v>
      </c>
      <c r="AJ3" s="27">
        <f t="shared" si="2"/>
        <v>4.74171836267133</v>
      </c>
      <c r="AM3" s="39" t="s">
        <v>226</v>
      </c>
      <c r="AN3">
        <f>IF(AE3&lt;51%,1,IF(AE3&lt;151%,2,IF(AE3&lt;251%,3,IF(AE3&lt;=500%,4,5))))</f>
        <v>1</v>
      </c>
      <c r="AO3">
        <f t="shared" ref="AO3:AS14" si="3">IF(AF3&lt;51%,1,IF(AF3&lt;151%,2,IF(AF3&lt;251%,3,IF(AF3&lt;=500%,4,5))))</f>
        <v>1</v>
      </c>
      <c r="AP3">
        <f t="shared" si="3"/>
        <v>2</v>
      </c>
      <c r="AQ3">
        <f t="shared" si="3"/>
        <v>4</v>
      </c>
      <c r="AR3">
        <f t="shared" si="3"/>
        <v>4</v>
      </c>
      <c r="AS3">
        <f t="shared" si="3"/>
        <v>4</v>
      </c>
    </row>
    <row r="4" spans="1:47" ht="16.5" thickBot="1">
      <c r="A4" t="s">
        <v>222</v>
      </c>
      <c r="B4" t="s">
        <v>209</v>
      </c>
      <c r="C4" t="s">
        <v>227</v>
      </c>
      <c r="D4" t="s">
        <v>224</v>
      </c>
      <c r="E4" t="s">
        <v>225</v>
      </c>
      <c r="F4" s="24">
        <v>32.091332702978001</v>
      </c>
      <c r="G4" s="24">
        <v>44.303648999171998</v>
      </c>
      <c r="H4" s="24">
        <v>59.172989905496003</v>
      </c>
      <c r="I4" s="24">
        <v>77.832732513414001</v>
      </c>
      <c r="J4" s="24">
        <v>101.420720765166</v>
      </c>
      <c r="K4" s="24">
        <v>131.07532156704599</v>
      </c>
      <c r="M4" s="20" t="s">
        <v>228</v>
      </c>
      <c r="N4" s="25">
        <f t="shared" si="0"/>
        <v>3.2500000056811458</v>
      </c>
      <c r="O4" s="25">
        <f t="shared" si="0"/>
        <v>3.2500000017120043</v>
      </c>
      <c r="P4" s="25">
        <f t="shared" si="0"/>
        <v>2.3030621909168203</v>
      </c>
      <c r="Q4" s="25">
        <f t="shared" si="0"/>
        <v>1.8604558028980516</v>
      </c>
      <c r="R4" s="25">
        <f t="shared" si="0"/>
        <v>1.4749516609727171</v>
      </c>
      <c r="S4" s="25">
        <f t="shared" si="0"/>
        <v>1</v>
      </c>
      <c r="V4" s="20" t="s">
        <v>228</v>
      </c>
      <c r="W4" s="26">
        <f t="shared" ref="W4:W14" si="4">(F4/$F4)</f>
        <v>1</v>
      </c>
      <c r="X4" s="26">
        <f t="shared" si="1"/>
        <v>1.3805487422172631</v>
      </c>
      <c r="Y4" s="26">
        <f t="shared" si="1"/>
        <v>1.843893192382281</v>
      </c>
      <c r="Z4" s="26">
        <f t="shared" si="1"/>
        <v>2.4253505840282945</v>
      </c>
      <c r="AA4" s="26">
        <f t="shared" si="1"/>
        <v>3.1603773425014037</v>
      </c>
      <c r="AB4" s="26">
        <f t="shared" si="1"/>
        <v>4.0844461892628878</v>
      </c>
      <c r="AD4" s="20" t="s">
        <v>228</v>
      </c>
      <c r="AE4" s="27">
        <f t="shared" ref="AE4:AE14" si="5">-(1-W4)</f>
        <v>0</v>
      </c>
      <c r="AF4" s="27">
        <f t="shared" si="2"/>
        <v>0.38054874221726309</v>
      </c>
      <c r="AG4" s="27">
        <f t="shared" si="2"/>
        <v>0.843893192382281</v>
      </c>
      <c r="AH4" s="27">
        <f t="shared" si="2"/>
        <v>1.4253505840282945</v>
      </c>
      <c r="AI4" s="27">
        <f t="shared" si="2"/>
        <v>2.1603773425014037</v>
      </c>
      <c r="AJ4" s="27">
        <f t="shared" si="2"/>
        <v>3.0844461892628878</v>
      </c>
      <c r="AM4" s="39" t="s">
        <v>228</v>
      </c>
      <c r="AN4">
        <f t="shared" ref="AN4:AN14" si="6">IF(AE4&lt;51%,1,IF(AE4&lt;151%,2,IF(AE4&lt;251%,3,IF(AE4&lt;=500%,4,5))))</f>
        <v>1</v>
      </c>
      <c r="AO4">
        <f t="shared" si="3"/>
        <v>1</v>
      </c>
      <c r="AP4">
        <f t="shared" si="3"/>
        <v>2</v>
      </c>
      <c r="AQ4">
        <f t="shared" si="3"/>
        <v>2</v>
      </c>
      <c r="AR4">
        <f t="shared" si="3"/>
        <v>3</v>
      </c>
      <c r="AS4">
        <f t="shared" si="3"/>
        <v>4</v>
      </c>
    </row>
    <row r="5" spans="1:47" ht="16.5" thickBot="1">
      <c r="A5" t="s">
        <v>222</v>
      </c>
      <c r="B5" t="s">
        <v>209</v>
      </c>
      <c r="C5" s="28" t="s">
        <v>229</v>
      </c>
      <c r="D5" s="29" t="s">
        <v>224</v>
      </c>
      <c r="E5" s="29" t="s">
        <v>225</v>
      </c>
      <c r="F5" s="30">
        <v>49.152547448353999</v>
      </c>
      <c r="G5" s="30">
        <v>65.534737513050004</v>
      </c>
      <c r="H5" s="30">
        <v>86.969337693474003</v>
      </c>
      <c r="I5" s="30">
        <v>108.402401327744</v>
      </c>
      <c r="J5" s="30">
        <v>129.83458353329601</v>
      </c>
      <c r="K5" s="31">
        <v>151.26717006394799</v>
      </c>
      <c r="M5" s="20" t="s">
        <v>230</v>
      </c>
      <c r="N5" s="25">
        <f t="shared" si="0"/>
        <v>5</v>
      </c>
      <c r="O5" s="25">
        <f t="shared" si="0"/>
        <v>5</v>
      </c>
      <c r="P5" s="25">
        <f t="shared" si="0"/>
        <v>3.5414510963009525</v>
      </c>
      <c r="Q5" s="25">
        <f t="shared" si="0"/>
        <v>2.8597135443925765</v>
      </c>
      <c r="R5" s="25">
        <f t="shared" si="0"/>
        <v>2.2659294158056928</v>
      </c>
      <c r="S5" s="25">
        <f t="shared" si="0"/>
        <v>1.5343711058891805</v>
      </c>
      <c r="V5" s="20" t="s">
        <v>230</v>
      </c>
      <c r="W5" s="26">
        <f t="shared" si="4"/>
        <v>1</v>
      </c>
      <c r="X5" s="26">
        <f t="shared" si="1"/>
        <v>1.3332927979350255</v>
      </c>
      <c r="Y5" s="26">
        <f t="shared" si="1"/>
        <v>1.7693759979552472</v>
      </c>
      <c r="Z5" s="26">
        <f t="shared" si="1"/>
        <v>2.2054279372121157</v>
      </c>
      <c r="AA5" s="26">
        <f t="shared" si="1"/>
        <v>2.6414619439555387</v>
      </c>
      <c r="AB5" s="26">
        <f t="shared" si="1"/>
        <v>3.0775041766225599</v>
      </c>
      <c r="AD5" s="20" t="s">
        <v>230</v>
      </c>
      <c r="AE5" s="27">
        <f t="shared" si="5"/>
        <v>0</v>
      </c>
      <c r="AF5" s="27">
        <f t="shared" si="2"/>
        <v>0.33329279793502553</v>
      </c>
      <c r="AG5" s="27">
        <f t="shared" si="2"/>
        <v>0.76937599795524725</v>
      </c>
      <c r="AH5" s="27">
        <f t="shared" si="2"/>
        <v>1.2054279372121157</v>
      </c>
      <c r="AI5" s="27">
        <f t="shared" si="2"/>
        <v>1.6414619439555387</v>
      </c>
      <c r="AJ5" s="27">
        <f>-(1-AB5)</f>
        <v>2.0775041766225599</v>
      </c>
      <c r="AM5" s="39" t="s">
        <v>230</v>
      </c>
      <c r="AN5">
        <f t="shared" si="6"/>
        <v>1</v>
      </c>
      <c r="AO5">
        <f t="shared" si="3"/>
        <v>1</v>
      </c>
      <c r="AP5">
        <f t="shared" si="3"/>
        <v>2</v>
      </c>
      <c r="AQ5">
        <f t="shared" si="3"/>
        <v>2</v>
      </c>
      <c r="AR5">
        <f t="shared" si="3"/>
        <v>3</v>
      </c>
      <c r="AS5">
        <f t="shared" si="3"/>
        <v>3</v>
      </c>
    </row>
    <row r="6" spans="1:47" ht="15.75">
      <c r="A6" t="s">
        <v>222</v>
      </c>
      <c r="B6" t="s">
        <v>209</v>
      </c>
      <c r="C6" t="s">
        <v>231</v>
      </c>
      <c r="D6" t="s">
        <v>224</v>
      </c>
      <c r="E6" t="s">
        <v>225</v>
      </c>
      <c r="F6" s="24">
        <v>10.15548504661</v>
      </c>
      <c r="G6" s="24">
        <v>17.006535148139999</v>
      </c>
      <c r="H6" s="24">
        <v>29.925013207212</v>
      </c>
      <c r="I6" s="24">
        <v>51.509344831051997</v>
      </c>
      <c r="J6" s="24">
        <v>84.359291118230004</v>
      </c>
      <c r="K6" s="24">
        <v>131.07532156704599</v>
      </c>
      <c r="M6" s="20" t="s">
        <v>232</v>
      </c>
      <c r="N6" s="25">
        <f t="shared" si="0"/>
        <v>1</v>
      </c>
      <c r="O6" s="25">
        <f t="shared" si="0"/>
        <v>1</v>
      </c>
      <c r="P6" s="25">
        <f t="shared" si="0"/>
        <v>1</v>
      </c>
      <c r="Q6" s="25">
        <f t="shared" si="0"/>
        <v>1</v>
      </c>
      <c r="R6" s="25">
        <f t="shared" si="0"/>
        <v>1</v>
      </c>
      <c r="S6" s="25">
        <f t="shared" si="0"/>
        <v>1</v>
      </c>
      <c r="V6" s="20" t="s">
        <v>232</v>
      </c>
      <c r="W6" s="26">
        <f t="shared" si="4"/>
        <v>1</v>
      </c>
      <c r="X6" s="26">
        <f t="shared" si="1"/>
        <v>1.6746157441113014</v>
      </c>
      <c r="Y6" s="26">
        <f t="shared" si="1"/>
        <v>2.9466847787050074</v>
      </c>
      <c r="Z6" s="26">
        <f t="shared" si="1"/>
        <v>5.0720713579551102</v>
      </c>
      <c r="AA6" s="26">
        <f t="shared" si="1"/>
        <v>8.306771240472651</v>
      </c>
      <c r="AB6" s="26">
        <f t="shared" si="1"/>
        <v>12.906849940249797</v>
      </c>
      <c r="AD6" s="20" t="s">
        <v>232</v>
      </c>
      <c r="AE6" s="27">
        <f t="shared" si="5"/>
        <v>0</v>
      </c>
      <c r="AF6" s="27">
        <f t="shared" si="2"/>
        <v>0.67461574411130143</v>
      </c>
      <c r="AG6" s="27">
        <f t="shared" si="2"/>
        <v>1.9466847787050074</v>
      </c>
      <c r="AH6" s="27">
        <f t="shared" si="2"/>
        <v>4.0720713579551102</v>
      </c>
      <c r="AI6" s="27">
        <f t="shared" si="2"/>
        <v>7.306771240472651</v>
      </c>
      <c r="AJ6" s="27">
        <f t="shared" si="2"/>
        <v>11.906849940249797</v>
      </c>
      <c r="AM6" s="39" t="s">
        <v>232</v>
      </c>
      <c r="AN6">
        <f t="shared" si="6"/>
        <v>1</v>
      </c>
      <c r="AO6">
        <f t="shared" si="3"/>
        <v>2</v>
      </c>
      <c r="AP6">
        <f t="shared" si="3"/>
        <v>3</v>
      </c>
      <c r="AQ6">
        <f t="shared" si="3"/>
        <v>4</v>
      </c>
      <c r="AR6">
        <f t="shared" si="3"/>
        <v>5</v>
      </c>
      <c r="AS6">
        <f t="shared" si="3"/>
        <v>5</v>
      </c>
      <c r="AU6" t="s">
        <v>233</v>
      </c>
    </row>
    <row r="7" spans="1:47" ht="15.75">
      <c r="A7" t="s">
        <v>222</v>
      </c>
      <c r="B7" t="s">
        <v>209</v>
      </c>
      <c r="C7" t="s">
        <v>234</v>
      </c>
      <c r="D7" t="s">
        <v>224</v>
      </c>
      <c r="E7" t="s">
        <v>225</v>
      </c>
      <c r="F7" s="24">
        <v>49.152547448353999</v>
      </c>
      <c r="G7" s="24">
        <v>65.534737513050004</v>
      </c>
      <c r="H7" s="24">
        <v>81.921416250999997</v>
      </c>
      <c r="I7" s="24">
        <v>98.306478353193995</v>
      </c>
      <c r="J7" s="24">
        <v>114.69072161398</v>
      </c>
      <c r="K7" s="24">
        <v>131.07532156704599</v>
      </c>
      <c r="M7" s="20" t="s">
        <v>235</v>
      </c>
      <c r="N7" s="25">
        <f t="shared" si="0"/>
        <v>5</v>
      </c>
      <c r="O7" s="25">
        <f t="shared" si="0"/>
        <v>5</v>
      </c>
      <c r="P7" s="25">
        <f t="shared" si="0"/>
        <v>3.3165550071710639</v>
      </c>
      <c r="Q7" s="25">
        <f t="shared" si="0"/>
        <v>2.5296992007264647</v>
      </c>
      <c r="R7" s="25">
        <f t="shared" si="0"/>
        <v>1.844358508738575</v>
      </c>
      <c r="S7" s="25">
        <f t="shared" si="0"/>
        <v>1</v>
      </c>
      <c r="V7" s="20" t="s">
        <v>235</v>
      </c>
      <c r="W7" s="26">
        <f t="shared" si="4"/>
        <v>1</v>
      </c>
      <c r="X7" s="26">
        <f t="shared" si="1"/>
        <v>1.3332927979350255</v>
      </c>
      <c r="Y7" s="26">
        <f t="shared" si="1"/>
        <v>1.6666769171440645</v>
      </c>
      <c r="Z7" s="26">
        <f t="shared" si="1"/>
        <v>2.0000281461807741</v>
      </c>
      <c r="AA7" s="26">
        <f t="shared" si="1"/>
        <v>2.3333627160319383</v>
      </c>
      <c r="AB7" s="26">
        <f t="shared" si="1"/>
        <v>2.6667045427252902</v>
      </c>
      <c r="AD7" s="20" t="s">
        <v>235</v>
      </c>
      <c r="AE7" s="27">
        <f t="shared" si="5"/>
        <v>0</v>
      </c>
      <c r="AF7" s="27">
        <f t="shared" si="2"/>
        <v>0.33329279793502553</v>
      </c>
      <c r="AG7" s="27">
        <f t="shared" si="2"/>
        <v>0.66667691714406452</v>
      </c>
      <c r="AH7" s="27">
        <f t="shared" si="2"/>
        <v>1.0000281461807741</v>
      </c>
      <c r="AI7" s="27">
        <f t="shared" si="2"/>
        <v>1.3333627160319383</v>
      </c>
      <c r="AJ7" s="27">
        <f t="shared" si="2"/>
        <v>1.6667045427252902</v>
      </c>
      <c r="AM7" s="39" t="s">
        <v>235</v>
      </c>
      <c r="AN7">
        <f t="shared" si="6"/>
        <v>1</v>
      </c>
      <c r="AO7">
        <f t="shared" si="3"/>
        <v>1</v>
      </c>
      <c r="AP7">
        <f t="shared" si="3"/>
        <v>2</v>
      </c>
      <c r="AQ7">
        <f t="shared" si="3"/>
        <v>2</v>
      </c>
      <c r="AR7">
        <f t="shared" si="3"/>
        <v>2</v>
      </c>
      <c r="AS7">
        <f t="shared" si="3"/>
        <v>3</v>
      </c>
      <c r="AU7">
        <v>1</v>
      </c>
    </row>
    <row r="8" spans="1:47" ht="15.75">
      <c r="A8" t="s">
        <v>222</v>
      </c>
      <c r="B8" t="s">
        <v>209</v>
      </c>
      <c r="C8" t="s">
        <v>236</v>
      </c>
      <c r="D8" t="s">
        <v>224</v>
      </c>
      <c r="E8" t="s">
        <v>225</v>
      </c>
      <c r="F8" s="24">
        <v>32.091332702978001</v>
      </c>
      <c r="G8" s="24">
        <v>44.303648999171998</v>
      </c>
      <c r="H8" s="24">
        <v>59.172989905496003</v>
      </c>
      <c r="I8" s="24">
        <v>77.832732513414001</v>
      </c>
      <c r="J8" s="24">
        <v>101.420720765166</v>
      </c>
      <c r="K8" s="24">
        <v>131.07532156704599</v>
      </c>
      <c r="M8" s="20" t="s">
        <v>237</v>
      </c>
      <c r="N8" s="25">
        <f t="shared" si="0"/>
        <v>3.2500000056811458</v>
      </c>
      <c r="O8" s="25">
        <f t="shared" si="0"/>
        <v>3.2500000017120043</v>
      </c>
      <c r="P8" s="25">
        <f t="shared" si="0"/>
        <v>2.3030621909168203</v>
      </c>
      <c r="Q8" s="25">
        <f t="shared" si="0"/>
        <v>1.8604558028980516</v>
      </c>
      <c r="R8" s="25">
        <f t="shared" si="0"/>
        <v>1.4749516609727171</v>
      </c>
      <c r="S8" s="25">
        <f t="shared" si="0"/>
        <v>1</v>
      </c>
      <c r="V8" s="20" t="s">
        <v>237</v>
      </c>
      <c r="W8" s="26">
        <f t="shared" si="4"/>
        <v>1</v>
      </c>
      <c r="X8" s="26">
        <f t="shared" si="1"/>
        <v>1.3805487422172631</v>
      </c>
      <c r="Y8" s="26">
        <f t="shared" si="1"/>
        <v>1.843893192382281</v>
      </c>
      <c r="Z8" s="26">
        <f t="shared" si="1"/>
        <v>2.4253505840282945</v>
      </c>
      <c r="AA8" s="26">
        <f t="shared" si="1"/>
        <v>3.1603773425014037</v>
      </c>
      <c r="AB8" s="26">
        <f t="shared" si="1"/>
        <v>4.0844461892628878</v>
      </c>
      <c r="AD8" s="20" t="s">
        <v>237</v>
      </c>
      <c r="AE8" s="27">
        <f t="shared" si="5"/>
        <v>0</v>
      </c>
      <c r="AF8" s="27">
        <f t="shared" si="2"/>
        <v>0.38054874221726309</v>
      </c>
      <c r="AG8" s="27">
        <f t="shared" si="2"/>
        <v>0.843893192382281</v>
      </c>
      <c r="AH8" s="27">
        <f t="shared" si="2"/>
        <v>1.4253505840282945</v>
      </c>
      <c r="AI8" s="27">
        <f t="shared" si="2"/>
        <v>2.1603773425014037</v>
      </c>
      <c r="AJ8" s="27">
        <f t="shared" si="2"/>
        <v>3.0844461892628878</v>
      </c>
      <c r="AM8" s="39" t="s">
        <v>237</v>
      </c>
      <c r="AN8">
        <f t="shared" si="6"/>
        <v>1</v>
      </c>
      <c r="AO8">
        <f t="shared" si="3"/>
        <v>1</v>
      </c>
      <c r="AP8">
        <f t="shared" si="3"/>
        <v>2</v>
      </c>
      <c r="AQ8">
        <f t="shared" si="3"/>
        <v>2</v>
      </c>
      <c r="AR8">
        <f t="shared" si="3"/>
        <v>3</v>
      </c>
      <c r="AS8">
        <f t="shared" si="3"/>
        <v>4</v>
      </c>
      <c r="AU8">
        <v>2</v>
      </c>
    </row>
    <row r="9" spans="1:47" ht="15.75">
      <c r="A9" t="s">
        <v>222</v>
      </c>
      <c r="B9" t="s">
        <v>209</v>
      </c>
      <c r="C9" t="s">
        <v>238</v>
      </c>
      <c r="D9" t="s">
        <v>224</v>
      </c>
      <c r="E9" t="s">
        <v>225</v>
      </c>
      <c r="F9" s="24">
        <v>39.403281847918002</v>
      </c>
      <c r="G9" s="24">
        <v>53.402686949516003</v>
      </c>
      <c r="H9" s="24">
        <v>68.922315434666004</v>
      </c>
      <c r="I9" s="24">
        <v>86.607195000351993</v>
      </c>
      <c r="J9" s="24">
        <v>107.107863906962</v>
      </c>
      <c r="K9" s="24">
        <v>131.07532156704599</v>
      </c>
      <c r="M9" s="20" t="s">
        <v>239</v>
      </c>
      <c r="N9" s="25">
        <f t="shared" si="0"/>
        <v>4</v>
      </c>
      <c r="O9" s="25">
        <f t="shared" si="0"/>
        <v>4.0000000022826736</v>
      </c>
      <c r="P9" s="25">
        <f t="shared" si="0"/>
        <v>2.7374162529106849</v>
      </c>
      <c r="Q9" s="25">
        <f t="shared" si="0"/>
        <v>2.1472744014500904</v>
      </c>
      <c r="R9" s="25">
        <f t="shared" si="0"/>
        <v>1.6332688792411578</v>
      </c>
      <c r="S9" s="25">
        <f t="shared" si="0"/>
        <v>1</v>
      </c>
      <c r="V9" s="20" t="s">
        <v>239</v>
      </c>
      <c r="W9" s="26">
        <f t="shared" si="4"/>
        <v>1</v>
      </c>
      <c r="X9" s="26">
        <f t="shared" si="1"/>
        <v>1.3552852565842228</v>
      </c>
      <c r="Y9" s="26">
        <f t="shared" si="1"/>
        <v>1.7491516493646515</v>
      </c>
      <c r="Z9" s="26">
        <f t="shared" si="1"/>
        <v>2.1979690761450663</v>
      </c>
      <c r="AA9" s="26">
        <f t="shared" si="1"/>
        <v>2.7182472850956545</v>
      </c>
      <c r="AB9" s="26">
        <f t="shared" si="1"/>
        <v>3.3265077277813542</v>
      </c>
      <c r="AD9" s="20" t="s">
        <v>239</v>
      </c>
      <c r="AE9" s="27">
        <f t="shared" si="5"/>
        <v>0</v>
      </c>
      <c r="AF9" s="27">
        <f t="shared" si="2"/>
        <v>0.35528525658422283</v>
      </c>
      <c r="AG9" s="27">
        <f t="shared" si="2"/>
        <v>0.74915164936465151</v>
      </c>
      <c r="AH9" s="27">
        <f t="shared" si="2"/>
        <v>1.1979690761450663</v>
      </c>
      <c r="AI9" s="27">
        <f t="shared" si="2"/>
        <v>1.7182472850956545</v>
      </c>
      <c r="AJ9" s="27">
        <f t="shared" si="2"/>
        <v>2.3265077277813542</v>
      </c>
      <c r="AM9" s="39" t="s">
        <v>239</v>
      </c>
      <c r="AN9">
        <f t="shared" si="6"/>
        <v>1</v>
      </c>
      <c r="AO9">
        <f t="shared" si="3"/>
        <v>1</v>
      </c>
      <c r="AP9">
        <f t="shared" si="3"/>
        <v>2</v>
      </c>
      <c r="AQ9">
        <f t="shared" si="3"/>
        <v>2</v>
      </c>
      <c r="AR9">
        <f t="shared" si="3"/>
        <v>3</v>
      </c>
      <c r="AS9">
        <f t="shared" si="3"/>
        <v>3</v>
      </c>
      <c r="AU9">
        <v>3</v>
      </c>
    </row>
    <row r="10" spans="1:47" ht="15.75">
      <c r="A10" t="s">
        <v>222</v>
      </c>
      <c r="B10" t="s">
        <v>209</v>
      </c>
      <c r="C10" t="s">
        <v>240</v>
      </c>
      <c r="D10" t="s">
        <v>224</v>
      </c>
      <c r="E10" t="s">
        <v>225</v>
      </c>
      <c r="F10" s="24">
        <v>44.277914648135997</v>
      </c>
      <c r="G10" s="24">
        <v>59.468712175896002</v>
      </c>
      <c r="H10" s="24">
        <v>75.421865898220005</v>
      </c>
      <c r="I10" s="24">
        <v>92.456836732159999</v>
      </c>
      <c r="J10" s="24">
        <v>110.899292815858</v>
      </c>
      <c r="K10" s="24">
        <v>131.07532156704599</v>
      </c>
      <c r="M10" s="20" t="s">
        <v>241</v>
      </c>
      <c r="N10" s="25">
        <f t="shared" si="0"/>
        <v>4.4999999999999991</v>
      </c>
      <c r="O10" s="25">
        <f t="shared" si="0"/>
        <v>4.4999999965759905</v>
      </c>
      <c r="P10" s="25">
        <f t="shared" si="0"/>
        <v>3.0269856325084881</v>
      </c>
      <c r="Q10" s="25">
        <f t="shared" si="0"/>
        <v>2.3384868028987613</v>
      </c>
      <c r="R10" s="25">
        <f t="shared" si="0"/>
        <v>1.7388136955317155</v>
      </c>
      <c r="S10" s="25">
        <f t="shared" si="0"/>
        <v>1</v>
      </c>
      <c r="V10" s="20" t="s">
        <v>241</v>
      </c>
      <c r="W10" s="26">
        <f t="shared" si="4"/>
        <v>1</v>
      </c>
      <c r="X10" s="26">
        <f t="shared" si="1"/>
        <v>1.3430784319559075</v>
      </c>
      <c r="Y10" s="26">
        <f t="shared" si="1"/>
        <v>1.7033743909932555</v>
      </c>
      <c r="Z10" s="26">
        <f t="shared" si="1"/>
        <v>2.0881027814179642</v>
      </c>
      <c r="AA10" s="26">
        <f t="shared" si="1"/>
        <v>2.5046186952828102</v>
      </c>
      <c r="AB10" s="26">
        <f t="shared" si="1"/>
        <v>2.9602866939119497</v>
      </c>
      <c r="AD10" s="20" t="s">
        <v>241</v>
      </c>
      <c r="AE10" s="27">
        <f t="shared" si="5"/>
        <v>0</v>
      </c>
      <c r="AF10" s="27">
        <f t="shared" si="2"/>
        <v>0.34307843195590748</v>
      </c>
      <c r="AG10" s="27">
        <f t="shared" si="2"/>
        <v>0.70337439099325549</v>
      </c>
      <c r="AH10" s="27">
        <f t="shared" si="2"/>
        <v>1.0881027814179642</v>
      </c>
      <c r="AI10" s="27">
        <f t="shared" si="2"/>
        <v>1.5046186952828102</v>
      </c>
      <c r="AJ10" s="27">
        <f t="shared" si="2"/>
        <v>1.9602866939119497</v>
      </c>
      <c r="AM10" s="39" t="s">
        <v>241</v>
      </c>
      <c r="AN10">
        <f t="shared" si="6"/>
        <v>1</v>
      </c>
      <c r="AO10">
        <f t="shared" si="3"/>
        <v>1</v>
      </c>
      <c r="AP10">
        <f t="shared" si="3"/>
        <v>2</v>
      </c>
      <c r="AQ10">
        <f t="shared" si="3"/>
        <v>2</v>
      </c>
      <c r="AR10">
        <f t="shared" si="3"/>
        <v>2</v>
      </c>
      <c r="AS10">
        <f t="shared" si="3"/>
        <v>3</v>
      </c>
      <c r="AU10">
        <v>4</v>
      </c>
    </row>
    <row r="11" spans="1:47" ht="15.75">
      <c r="A11" t="s">
        <v>222</v>
      </c>
      <c r="B11" t="s">
        <v>209</v>
      </c>
      <c r="C11" t="s">
        <v>242</v>
      </c>
      <c r="D11" t="s">
        <v>224</v>
      </c>
      <c r="E11" t="s">
        <v>225</v>
      </c>
      <c r="F11" s="24">
        <v>24.779383447263999</v>
      </c>
      <c r="G11" s="24">
        <v>35.204611048827999</v>
      </c>
      <c r="H11" s="24">
        <v>49.423664376326002</v>
      </c>
      <c r="I11" s="24">
        <v>69.058269915701999</v>
      </c>
      <c r="J11" s="24">
        <v>95.733577512596</v>
      </c>
      <c r="K11" s="24">
        <v>131.07532156704599</v>
      </c>
      <c r="M11" s="20" t="s">
        <v>243</v>
      </c>
      <c r="N11" s="25">
        <f t="shared" si="0"/>
        <v>2.5</v>
      </c>
      <c r="O11" s="25">
        <f t="shared" si="0"/>
        <v>2.5000000011413364</v>
      </c>
      <c r="P11" s="25">
        <f t="shared" si="0"/>
        <v>1.8687081289229561</v>
      </c>
      <c r="Q11" s="25">
        <f t="shared" si="0"/>
        <v>1.5736372007250452</v>
      </c>
      <c r="R11" s="25">
        <f t="shared" si="0"/>
        <v>1.3166344396205789</v>
      </c>
      <c r="S11" s="25">
        <f t="shared" si="0"/>
        <v>1</v>
      </c>
      <c r="V11" s="20" t="s">
        <v>243</v>
      </c>
      <c r="W11" s="26">
        <f t="shared" si="4"/>
        <v>1</v>
      </c>
      <c r="X11" s="26">
        <f t="shared" si="1"/>
        <v>1.4207218320726658</v>
      </c>
      <c r="Y11" s="26">
        <f t="shared" si="1"/>
        <v>1.9945477853196176</v>
      </c>
      <c r="Z11" s="26">
        <f t="shared" si="1"/>
        <v>2.7869244633416019</v>
      </c>
      <c r="AA11" s="26">
        <f t="shared" si="1"/>
        <v>3.8634366232855712</v>
      </c>
      <c r="AB11" s="26">
        <f t="shared" si="1"/>
        <v>5.2896926126512884</v>
      </c>
      <c r="AD11" s="20" t="s">
        <v>243</v>
      </c>
      <c r="AE11" s="27">
        <f t="shared" si="5"/>
        <v>0</v>
      </c>
      <c r="AF11" s="27">
        <f t="shared" si="2"/>
        <v>0.42072183207266578</v>
      </c>
      <c r="AG11" s="27">
        <f t="shared" si="2"/>
        <v>0.99454778531961763</v>
      </c>
      <c r="AH11" s="27">
        <f t="shared" si="2"/>
        <v>1.7869244633416019</v>
      </c>
      <c r="AI11" s="27">
        <f t="shared" si="2"/>
        <v>2.8634366232855712</v>
      </c>
      <c r="AJ11" s="27">
        <f t="shared" si="2"/>
        <v>4.2896926126512884</v>
      </c>
      <c r="AM11" s="39" t="s">
        <v>243</v>
      </c>
      <c r="AN11">
        <f t="shared" si="6"/>
        <v>1</v>
      </c>
      <c r="AO11">
        <f t="shared" si="3"/>
        <v>1</v>
      </c>
      <c r="AP11">
        <f t="shared" si="3"/>
        <v>2</v>
      </c>
      <c r="AQ11">
        <f t="shared" si="3"/>
        <v>3</v>
      </c>
      <c r="AR11">
        <f t="shared" si="3"/>
        <v>4</v>
      </c>
      <c r="AS11">
        <f t="shared" si="3"/>
        <v>4</v>
      </c>
      <c r="AU11">
        <v>5</v>
      </c>
    </row>
    <row r="12" spans="1:47" ht="30">
      <c r="A12" t="s">
        <v>222</v>
      </c>
      <c r="B12" t="s">
        <v>209</v>
      </c>
      <c r="C12" t="s">
        <v>244</v>
      </c>
      <c r="D12" t="s">
        <v>224</v>
      </c>
      <c r="E12" t="s">
        <v>225</v>
      </c>
      <c r="F12" s="24">
        <v>32.091332702978001</v>
      </c>
      <c r="G12" s="24">
        <v>44.303648999171998</v>
      </c>
      <c r="H12" s="24">
        <v>59.172989905496003</v>
      </c>
      <c r="I12" s="24">
        <v>77.832732513414001</v>
      </c>
      <c r="J12" s="24">
        <v>101.420720765166</v>
      </c>
      <c r="K12" s="24">
        <v>131.07532156704599</v>
      </c>
      <c r="M12" s="20" t="s">
        <v>245</v>
      </c>
      <c r="N12" s="25">
        <f t="shared" si="0"/>
        <v>3.2500000056811458</v>
      </c>
      <c r="O12" s="25">
        <f t="shared" si="0"/>
        <v>3.2500000017120043</v>
      </c>
      <c r="P12" s="25">
        <f t="shared" si="0"/>
        <v>2.3030621909168203</v>
      </c>
      <c r="Q12" s="25">
        <f t="shared" si="0"/>
        <v>1.8604558028980516</v>
      </c>
      <c r="R12" s="25">
        <f t="shared" si="0"/>
        <v>1.4749516609727171</v>
      </c>
      <c r="S12" s="25">
        <f t="shared" si="0"/>
        <v>1</v>
      </c>
      <c r="V12" s="20" t="s">
        <v>245</v>
      </c>
      <c r="W12" s="26">
        <f t="shared" si="4"/>
        <v>1</v>
      </c>
      <c r="X12" s="26">
        <f t="shared" si="1"/>
        <v>1.3805487422172631</v>
      </c>
      <c r="Y12" s="26">
        <f t="shared" si="1"/>
        <v>1.843893192382281</v>
      </c>
      <c r="Z12" s="26">
        <f t="shared" si="1"/>
        <v>2.4253505840282945</v>
      </c>
      <c r="AA12" s="26">
        <f t="shared" si="1"/>
        <v>3.1603773425014037</v>
      </c>
      <c r="AB12" s="26">
        <f t="shared" si="1"/>
        <v>4.0844461892628878</v>
      </c>
      <c r="AD12" s="20" t="s">
        <v>245</v>
      </c>
      <c r="AE12" s="27">
        <f t="shared" si="5"/>
        <v>0</v>
      </c>
      <c r="AF12" s="27">
        <f t="shared" si="2"/>
        <v>0.38054874221726309</v>
      </c>
      <c r="AG12" s="27">
        <f t="shared" si="2"/>
        <v>0.843893192382281</v>
      </c>
      <c r="AH12" s="27">
        <f t="shared" si="2"/>
        <v>1.4253505840282945</v>
      </c>
      <c r="AI12" s="27">
        <f t="shared" si="2"/>
        <v>2.1603773425014037</v>
      </c>
      <c r="AJ12" s="27">
        <f t="shared" si="2"/>
        <v>3.0844461892628878</v>
      </c>
      <c r="AM12" s="39" t="s">
        <v>246</v>
      </c>
      <c r="AN12">
        <f t="shared" si="6"/>
        <v>1</v>
      </c>
      <c r="AO12">
        <f t="shared" si="3"/>
        <v>1</v>
      </c>
      <c r="AP12">
        <f t="shared" si="3"/>
        <v>2</v>
      </c>
      <c r="AQ12">
        <f t="shared" si="3"/>
        <v>2</v>
      </c>
      <c r="AR12">
        <f t="shared" si="3"/>
        <v>3</v>
      </c>
      <c r="AS12">
        <f t="shared" si="3"/>
        <v>4</v>
      </c>
    </row>
    <row r="13" spans="1:47" ht="15.75">
      <c r="A13" t="s">
        <v>222</v>
      </c>
      <c r="B13" t="s">
        <v>209</v>
      </c>
      <c r="C13" t="s">
        <v>247</v>
      </c>
      <c r="D13" t="s">
        <v>224</v>
      </c>
      <c r="E13" t="s">
        <v>225</v>
      </c>
      <c r="F13" s="24">
        <v>10.15548504661</v>
      </c>
      <c r="G13" s="24">
        <v>17.006535148139999</v>
      </c>
      <c r="H13" s="24">
        <v>29.925013207212</v>
      </c>
      <c r="I13" s="24">
        <v>51.509344831051997</v>
      </c>
      <c r="J13" s="24">
        <v>84.359291118230004</v>
      </c>
      <c r="K13" s="24">
        <v>131.07532156704599</v>
      </c>
      <c r="M13" s="20" t="s">
        <v>248</v>
      </c>
      <c r="N13" s="25">
        <f t="shared" si="0"/>
        <v>1</v>
      </c>
      <c r="O13" s="25">
        <f t="shared" si="0"/>
        <v>1</v>
      </c>
      <c r="P13" s="25">
        <f t="shared" si="0"/>
        <v>1</v>
      </c>
      <c r="Q13" s="25">
        <f t="shared" si="0"/>
        <v>1</v>
      </c>
      <c r="R13" s="25">
        <f t="shared" si="0"/>
        <v>1</v>
      </c>
      <c r="S13" s="25">
        <f t="shared" si="0"/>
        <v>1</v>
      </c>
      <c r="V13" s="20" t="s">
        <v>248</v>
      </c>
      <c r="W13" s="26">
        <f t="shared" si="4"/>
        <v>1</v>
      </c>
      <c r="X13" s="26">
        <f t="shared" si="1"/>
        <v>1.6746157441113014</v>
      </c>
      <c r="Y13" s="26">
        <f t="shared" si="1"/>
        <v>2.9466847787050074</v>
      </c>
      <c r="Z13" s="26">
        <f t="shared" si="1"/>
        <v>5.0720713579551102</v>
      </c>
      <c r="AA13" s="26">
        <f t="shared" si="1"/>
        <v>8.306771240472651</v>
      </c>
      <c r="AB13" s="26">
        <f t="shared" si="1"/>
        <v>12.906849940249797</v>
      </c>
      <c r="AD13" s="20" t="s">
        <v>248</v>
      </c>
      <c r="AE13" s="27">
        <f t="shared" si="5"/>
        <v>0</v>
      </c>
      <c r="AF13" s="27">
        <f t="shared" si="2"/>
        <v>0.67461574411130143</v>
      </c>
      <c r="AG13" s="27">
        <f t="shared" si="2"/>
        <v>1.9466847787050074</v>
      </c>
      <c r="AH13" s="27">
        <f t="shared" si="2"/>
        <v>4.0720713579551102</v>
      </c>
      <c r="AI13" s="27">
        <f t="shared" si="2"/>
        <v>7.306771240472651</v>
      </c>
      <c r="AJ13" s="27">
        <f t="shared" si="2"/>
        <v>11.906849940249797</v>
      </c>
      <c r="AM13" s="39" t="s">
        <v>248</v>
      </c>
      <c r="AN13">
        <f t="shared" si="6"/>
        <v>1</v>
      </c>
      <c r="AO13">
        <f t="shared" si="3"/>
        <v>2</v>
      </c>
      <c r="AP13">
        <f t="shared" si="3"/>
        <v>3</v>
      </c>
      <c r="AQ13">
        <f t="shared" si="3"/>
        <v>4</v>
      </c>
      <c r="AR13">
        <f t="shared" si="3"/>
        <v>5</v>
      </c>
      <c r="AS13">
        <f t="shared" si="3"/>
        <v>5</v>
      </c>
    </row>
    <row r="14" spans="1:47" ht="15.75">
      <c r="A14" t="s">
        <v>222</v>
      </c>
      <c r="B14" t="s">
        <v>209</v>
      </c>
      <c r="C14" t="s">
        <v>249</v>
      </c>
      <c r="D14" t="s">
        <v>224</v>
      </c>
      <c r="E14" t="s">
        <v>225</v>
      </c>
      <c r="F14" s="24">
        <v>49.152547448353999</v>
      </c>
      <c r="G14" s="24">
        <v>65.534737513050004</v>
      </c>
      <c r="H14" s="24">
        <v>81.921416250999997</v>
      </c>
      <c r="I14" s="24">
        <v>98.306478353193995</v>
      </c>
      <c r="J14" s="24">
        <v>114.69072161398</v>
      </c>
      <c r="K14" s="24">
        <v>131.07532156704599</v>
      </c>
      <c r="M14" s="20" t="s">
        <v>250</v>
      </c>
      <c r="N14" s="25">
        <f t="shared" si="0"/>
        <v>5</v>
      </c>
      <c r="O14" s="25">
        <f t="shared" si="0"/>
        <v>5</v>
      </c>
      <c r="P14" s="25">
        <f t="shared" si="0"/>
        <v>3.3165550071710639</v>
      </c>
      <c r="Q14" s="25">
        <f t="shared" si="0"/>
        <v>2.5296992007264647</v>
      </c>
      <c r="R14" s="25">
        <f t="shared" si="0"/>
        <v>1.844358508738575</v>
      </c>
      <c r="S14" s="25">
        <f t="shared" si="0"/>
        <v>1</v>
      </c>
      <c r="V14" s="20" t="s">
        <v>250</v>
      </c>
      <c r="W14" s="26">
        <f t="shared" si="4"/>
        <v>1</v>
      </c>
      <c r="X14" s="26">
        <f t="shared" si="1"/>
        <v>1.3332927979350255</v>
      </c>
      <c r="Y14" s="26">
        <f t="shared" si="1"/>
        <v>1.6666769171440645</v>
      </c>
      <c r="Z14" s="26">
        <f t="shared" si="1"/>
        <v>2.0000281461807741</v>
      </c>
      <c r="AA14" s="26">
        <f t="shared" si="1"/>
        <v>2.3333627160319383</v>
      </c>
      <c r="AB14" s="26">
        <f t="shared" si="1"/>
        <v>2.6667045427252902</v>
      </c>
      <c r="AD14" s="20" t="s">
        <v>250</v>
      </c>
      <c r="AE14" s="27">
        <f t="shared" si="5"/>
        <v>0</v>
      </c>
      <c r="AF14" s="27">
        <f t="shared" si="2"/>
        <v>0.33329279793502553</v>
      </c>
      <c r="AG14" s="27">
        <f t="shared" si="2"/>
        <v>0.66667691714406452</v>
      </c>
      <c r="AH14" s="27">
        <f t="shared" si="2"/>
        <v>1.0000281461807741</v>
      </c>
      <c r="AI14" s="27">
        <f t="shared" si="2"/>
        <v>1.3333627160319383</v>
      </c>
      <c r="AJ14" s="27">
        <f t="shared" si="2"/>
        <v>1.6667045427252902</v>
      </c>
      <c r="AM14" s="39" t="s">
        <v>250</v>
      </c>
      <c r="AN14">
        <f t="shared" si="6"/>
        <v>1</v>
      </c>
      <c r="AO14">
        <f t="shared" si="3"/>
        <v>1</v>
      </c>
      <c r="AP14">
        <f t="shared" si="3"/>
        <v>2</v>
      </c>
      <c r="AQ14">
        <f t="shared" si="3"/>
        <v>2</v>
      </c>
      <c r="AR14">
        <f t="shared" si="3"/>
        <v>2</v>
      </c>
      <c r="AS14">
        <f t="shared" si="3"/>
        <v>3</v>
      </c>
    </row>
    <row r="15" spans="1:47" ht="16.5" thickBot="1">
      <c r="N15" s="349" t="s">
        <v>206</v>
      </c>
      <c r="O15" s="349"/>
      <c r="P15" s="349"/>
      <c r="Q15" s="349"/>
      <c r="R15" s="349"/>
      <c r="S15" s="349"/>
      <c r="W15" s="349" t="s">
        <v>206</v>
      </c>
      <c r="X15" s="349"/>
      <c r="Y15" s="349"/>
      <c r="Z15" s="349"/>
      <c r="AA15" s="349"/>
      <c r="AB15" s="349"/>
      <c r="AE15" s="349" t="s">
        <v>206</v>
      </c>
      <c r="AF15" s="349"/>
      <c r="AG15" s="349"/>
      <c r="AH15" s="349"/>
      <c r="AI15" s="349"/>
      <c r="AJ15" s="349"/>
      <c r="AN15" s="349" t="s">
        <v>206</v>
      </c>
      <c r="AO15" s="349"/>
      <c r="AP15" s="349"/>
      <c r="AQ15" s="349"/>
      <c r="AR15" s="349"/>
      <c r="AS15" s="349"/>
    </row>
    <row r="16" spans="1:47" ht="16.5" thickBot="1">
      <c r="A16" s="21" t="s">
        <v>210</v>
      </c>
      <c r="B16" s="21" t="s">
        <v>211</v>
      </c>
      <c r="C16" s="21" t="s">
        <v>212</v>
      </c>
      <c r="D16" s="21" t="s">
        <v>213</v>
      </c>
      <c r="E16" s="21" t="s">
        <v>214</v>
      </c>
      <c r="F16" s="22" t="s">
        <v>215</v>
      </c>
      <c r="G16" s="22" t="s">
        <v>216</v>
      </c>
      <c r="H16" s="22" t="s">
        <v>217</v>
      </c>
      <c r="I16" s="22" t="s">
        <v>218</v>
      </c>
      <c r="J16" s="22" t="s">
        <v>219</v>
      </c>
      <c r="K16" s="22" t="s">
        <v>220</v>
      </c>
      <c r="N16" s="32" t="s">
        <v>215</v>
      </c>
      <c r="O16" s="32" t="s">
        <v>216</v>
      </c>
      <c r="P16" s="32" t="s">
        <v>217</v>
      </c>
      <c r="Q16" s="32" t="s">
        <v>218</v>
      </c>
      <c r="R16" s="32" t="s">
        <v>219</v>
      </c>
      <c r="S16" s="32" t="s">
        <v>220</v>
      </c>
      <c r="W16" s="32" t="s">
        <v>215</v>
      </c>
      <c r="X16" s="32" t="s">
        <v>216</v>
      </c>
      <c r="Y16" s="32" t="s">
        <v>217</v>
      </c>
      <c r="Z16" s="32" t="s">
        <v>218</v>
      </c>
      <c r="AA16" s="32" t="s">
        <v>219</v>
      </c>
      <c r="AB16" s="32" t="s">
        <v>220</v>
      </c>
      <c r="AD16" s="33"/>
      <c r="AE16" s="32" t="s">
        <v>215</v>
      </c>
      <c r="AF16" s="32" t="s">
        <v>216</v>
      </c>
      <c r="AG16" s="32" t="s">
        <v>217</v>
      </c>
      <c r="AH16" s="32" t="s">
        <v>218</v>
      </c>
      <c r="AI16" s="32" t="s">
        <v>219</v>
      </c>
      <c r="AJ16" s="32" t="s">
        <v>220</v>
      </c>
      <c r="AN16" s="32" t="s">
        <v>215</v>
      </c>
      <c r="AO16" s="32" t="s">
        <v>216</v>
      </c>
      <c r="AP16" s="32" t="s">
        <v>217</v>
      </c>
      <c r="AQ16" s="32" t="s">
        <v>218</v>
      </c>
      <c r="AR16" s="32" t="s">
        <v>219</v>
      </c>
      <c r="AS16" s="32" t="s">
        <v>220</v>
      </c>
    </row>
    <row r="17" spans="1:45" ht="16.5" thickBot="1">
      <c r="A17" t="s">
        <v>222</v>
      </c>
      <c r="B17" t="s">
        <v>206</v>
      </c>
      <c r="C17" t="s">
        <v>223</v>
      </c>
      <c r="D17" t="s">
        <v>224</v>
      </c>
      <c r="E17" t="s">
        <v>225</v>
      </c>
      <c r="F17" s="24">
        <v>21.138316839714001</v>
      </c>
      <c r="G17" s="24">
        <v>20.169667665012</v>
      </c>
      <c r="H17" s="24">
        <v>19.252074670005999</v>
      </c>
      <c r="I17" s="24">
        <v>18.391327679353999</v>
      </c>
      <c r="J17" s="24">
        <v>17.592644370003999</v>
      </c>
      <c r="K17" s="24">
        <v>16.861744335897999</v>
      </c>
      <c r="M17" s="20" t="s">
        <v>226</v>
      </c>
      <c r="N17" s="34">
        <f>(1+(F17-MIN(F$17:F$28))*(5-1)/(MAX(F$17:F$28)-MIN(F$17:F$28)))</f>
        <v>4.1666666629629354</v>
      </c>
      <c r="O17" s="34">
        <f t="shared" ref="O17:S28" si="7">(1+(G17-MIN(G$17:G$28))*(5-1)/(MAX(G$17:G$28)-MIN(G$17:G$28)))</f>
        <v>4.1666666626984723</v>
      </c>
      <c r="P17" s="34">
        <f t="shared" si="7"/>
        <v>4.1666666769230361</v>
      </c>
      <c r="Q17" s="34">
        <f t="shared" si="7"/>
        <v>4.1666666768518397</v>
      </c>
      <c r="R17" s="34">
        <f t="shared" si="7"/>
        <v>4.1666666555555647</v>
      </c>
      <c r="S17" s="34">
        <f t="shared" si="7"/>
        <v>4.166666671111118</v>
      </c>
      <c r="V17" s="20" t="s">
        <v>226</v>
      </c>
      <c r="W17" s="26">
        <f t="shared" ref="W17:AB28" si="8">(F17/$F17)</f>
        <v>1</v>
      </c>
      <c r="X17" s="26">
        <f t="shared" si="8"/>
        <v>0.95417567150464255</v>
      </c>
      <c r="Y17" s="26">
        <f t="shared" si="8"/>
        <v>0.91076668099873548</v>
      </c>
      <c r="Z17" s="26">
        <f t="shared" si="8"/>
        <v>0.87004693035923064</v>
      </c>
      <c r="AA17" s="26">
        <f t="shared" si="8"/>
        <v>0.83226325461029593</v>
      </c>
      <c r="AB17" s="26">
        <f t="shared" si="8"/>
        <v>0.79768623319235554</v>
      </c>
      <c r="AD17" s="33"/>
      <c r="AE17" s="27">
        <f t="shared" ref="AE17:AJ28" si="9">-(1-W17)</f>
        <v>0</v>
      </c>
      <c r="AF17" s="27">
        <f t="shared" si="9"/>
        <v>-4.5824328495357447E-2</v>
      </c>
      <c r="AG17" s="27">
        <f t="shared" si="9"/>
        <v>-8.9233319001264522E-2</v>
      </c>
      <c r="AH17" s="27">
        <f t="shared" si="9"/>
        <v>-0.12995306964076936</v>
      </c>
      <c r="AI17" s="27">
        <f t="shared" si="9"/>
        <v>-0.16773674538970407</v>
      </c>
      <c r="AJ17" s="27">
        <f t="shared" si="9"/>
        <v>-0.20231376680764446</v>
      </c>
      <c r="AM17" s="39" t="s">
        <v>226</v>
      </c>
      <c r="AN17">
        <f>IF(AE17&lt;51%,1,IF(AE17&lt;151%,2,IF(AE17&lt;251%,3,IF(AE17&lt;=500%,4,5))))</f>
        <v>1</v>
      </c>
      <c r="AO17">
        <f t="shared" ref="AO17:AS28" si="10">IF(AF17&lt;51%,1,IF(AF17&lt;151%,2,IF(AF17&lt;251%,3,IF(AF17&lt;=500%,4,5))))</f>
        <v>1</v>
      </c>
      <c r="AP17">
        <f t="shared" si="10"/>
        <v>1</v>
      </c>
      <c r="AQ17">
        <f t="shared" si="10"/>
        <v>1</v>
      </c>
      <c r="AR17">
        <f t="shared" si="10"/>
        <v>1</v>
      </c>
      <c r="AS17">
        <f t="shared" si="10"/>
        <v>1</v>
      </c>
    </row>
    <row r="18" spans="1:45" ht="16.5" thickBot="1">
      <c r="A18" t="s">
        <v>222</v>
      </c>
      <c r="B18" t="s">
        <v>206</v>
      </c>
      <c r="C18" t="s">
        <v>227</v>
      </c>
      <c r="D18" t="s">
        <v>224</v>
      </c>
      <c r="E18" t="s">
        <v>225</v>
      </c>
      <c r="F18" s="24">
        <v>5.5608410640240002</v>
      </c>
      <c r="G18" s="24">
        <v>5.630360943266</v>
      </c>
      <c r="H18" s="24">
        <v>5.7514393622939997</v>
      </c>
      <c r="I18" s="24">
        <v>5.9292372817679997</v>
      </c>
      <c r="J18" s="24">
        <v>6.1690662042140003</v>
      </c>
      <c r="K18" s="24">
        <v>6.4766971227100001</v>
      </c>
      <c r="M18" s="20" t="s">
        <v>228</v>
      </c>
      <c r="N18" s="34">
        <f t="shared" ref="N18:N27" si="11">(1+(F18-MIN(F$17:F$28))*(5-1)/(MAX(F$17:F$28)-MIN(F$17:F$28)))</f>
        <v>1.6666666518517397</v>
      </c>
      <c r="O18" s="34">
        <f t="shared" si="7"/>
        <v>1.6666666698412218</v>
      </c>
      <c r="P18" s="34">
        <f t="shared" si="7"/>
        <v>1.6666666666666665</v>
      </c>
      <c r="Q18" s="34">
        <f t="shared" si="7"/>
        <v>1.6666666851851621</v>
      </c>
      <c r="R18" s="34">
        <f t="shared" si="7"/>
        <v>1.6666666707070674</v>
      </c>
      <c r="S18" s="34">
        <f t="shared" si="7"/>
        <v>1.6666666844444706</v>
      </c>
      <c r="V18" s="20" t="s">
        <v>228</v>
      </c>
      <c r="W18" s="26">
        <f t="shared" si="8"/>
        <v>1</v>
      </c>
      <c r="X18" s="26">
        <f t="shared" si="8"/>
        <v>1.0125016842671084</v>
      </c>
      <c r="Y18" s="26">
        <f t="shared" si="8"/>
        <v>1.0342750846635556</v>
      </c>
      <c r="Z18" s="26">
        <f t="shared" si="8"/>
        <v>1.066248291131237</v>
      </c>
      <c r="AA18" s="26">
        <f t="shared" si="8"/>
        <v>1.1093764653920659</v>
      </c>
      <c r="AB18" s="26">
        <f t="shared" si="8"/>
        <v>1.1646973988541325</v>
      </c>
      <c r="AD18" s="33"/>
      <c r="AE18" s="27">
        <f t="shared" si="9"/>
        <v>0</v>
      </c>
      <c r="AF18" s="27">
        <f t="shared" si="9"/>
        <v>1.2501684267108404E-2</v>
      </c>
      <c r="AG18" s="27">
        <f t="shared" si="9"/>
        <v>3.4275084663555555E-2</v>
      </c>
      <c r="AH18" s="27">
        <f t="shared" si="9"/>
        <v>6.624829113123698E-2</v>
      </c>
      <c r="AI18" s="27">
        <f t="shared" si="9"/>
        <v>0.10937646539206591</v>
      </c>
      <c r="AJ18" s="27">
        <f t="shared" si="9"/>
        <v>0.16469739885413248</v>
      </c>
      <c r="AM18" s="39" t="s">
        <v>228</v>
      </c>
      <c r="AN18">
        <f t="shared" ref="AN18:AN28" si="12">IF(AE18&lt;51%,1,IF(AE18&lt;151%,2,IF(AE18&lt;251%,3,IF(AE18&lt;=500%,4,5))))</f>
        <v>1</v>
      </c>
      <c r="AO18">
        <f t="shared" si="10"/>
        <v>1</v>
      </c>
      <c r="AP18">
        <f t="shared" si="10"/>
        <v>1</v>
      </c>
      <c r="AQ18">
        <f t="shared" si="10"/>
        <v>1</v>
      </c>
      <c r="AR18">
        <f t="shared" si="10"/>
        <v>1</v>
      </c>
      <c r="AS18">
        <f t="shared" si="10"/>
        <v>1</v>
      </c>
    </row>
    <row r="19" spans="1:45" ht="16.5" thickBot="1">
      <c r="A19" t="s">
        <v>222</v>
      </c>
      <c r="B19" t="s">
        <v>206</v>
      </c>
      <c r="C19" t="s">
        <v>229</v>
      </c>
      <c r="D19" t="s">
        <v>224</v>
      </c>
      <c r="E19" t="s">
        <v>225</v>
      </c>
      <c r="F19" s="24">
        <v>26.330808764943999</v>
      </c>
      <c r="G19" s="24">
        <v>25.016103275852</v>
      </c>
      <c r="H19" s="24">
        <v>23.752286365393999</v>
      </c>
      <c r="I19" s="24">
        <v>22.545357774957999</v>
      </c>
      <c r="J19" s="24">
        <v>21.400503832449999</v>
      </c>
      <c r="K19" s="24">
        <v>20.323426740294</v>
      </c>
      <c r="M19" s="20" t="s">
        <v>230</v>
      </c>
      <c r="N19" s="34">
        <f t="shared" si="11"/>
        <v>5</v>
      </c>
      <c r="O19" s="34">
        <f t="shared" si="7"/>
        <v>5</v>
      </c>
      <c r="P19" s="34">
        <f t="shared" si="7"/>
        <v>5</v>
      </c>
      <c r="Q19" s="34">
        <f t="shared" si="7"/>
        <v>5</v>
      </c>
      <c r="R19" s="34">
        <f t="shared" si="7"/>
        <v>5</v>
      </c>
      <c r="S19" s="34">
        <f t="shared" si="7"/>
        <v>5</v>
      </c>
      <c r="V19" s="20" t="s">
        <v>230</v>
      </c>
      <c r="W19" s="26">
        <f t="shared" si="8"/>
        <v>1</v>
      </c>
      <c r="X19" s="26">
        <f t="shared" si="8"/>
        <v>0.95006968829448357</v>
      </c>
      <c r="Y19" s="26">
        <f t="shared" si="8"/>
        <v>0.90207203954240245</v>
      </c>
      <c r="Z19" s="26">
        <f t="shared" si="8"/>
        <v>0.85623491386919237</v>
      </c>
      <c r="AA19" s="26">
        <f t="shared" si="8"/>
        <v>0.81275527931910507</v>
      </c>
      <c r="AB19" s="26">
        <f t="shared" si="8"/>
        <v>0.77184969598624575</v>
      </c>
      <c r="AD19" s="33"/>
      <c r="AE19" s="27">
        <f t="shared" si="9"/>
        <v>0</v>
      </c>
      <c r="AF19" s="27">
        <f t="shared" si="9"/>
        <v>-4.9930311705516428E-2</v>
      </c>
      <c r="AG19" s="27">
        <f t="shared" si="9"/>
        <v>-9.7927960457597552E-2</v>
      </c>
      <c r="AH19" s="27">
        <f t="shared" si="9"/>
        <v>-0.14376508613080763</v>
      </c>
      <c r="AI19" s="27">
        <f t="shared" si="9"/>
        <v>-0.18724472068089493</v>
      </c>
      <c r="AJ19" s="27">
        <f t="shared" si="9"/>
        <v>-0.22815030401375425</v>
      </c>
      <c r="AM19" s="39" t="s">
        <v>230</v>
      </c>
      <c r="AN19">
        <f t="shared" si="12"/>
        <v>1</v>
      </c>
      <c r="AO19">
        <f t="shared" si="10"/>
        <v>1</v>
      </c>
      <c r="AP19">
        <f t="shared" si="10"/>
        <v>1</v>
      </c>
      <c r="AQ19">
        <f t="shared" si="10"/>
        <v>1</v>
      </c>
      <c r="AR19">
        <f t="shared" si="10"/>
        <v>1</v>
      </c>
      <c r="AS19">
        <f t="shared" si="10"/>
        <v>1</v>
      </c>
    </row>
    <row r="20" spans="1:45" ht="16.5" thickBot="1">
      <c r="A20" t="s">
        <v>222</v>
      </c>
      <c r="B20" t="s">
        <v>206</v>
      </c>
      <c r="C20" t="s">
        <v>231</v>
      </c>
      <c r="D20" t="s">
        <v>224</v>
      </c>
      <c r="E20" t="s">
        <v>225</v>
      </c>
      <c r="F20" s="24">
        <v>1.406847634614</v>
      </c>
      <c r="G20" s="24">
        <v>1.753212454594</v>
      </c>
      <c r="H20" s="24">
        <v>2.1512699616740001</v>
      </c>
      <c r="I20" s="24">
        <v>2.6060130723560002</v>
      </c>
      <c r="J20" s="24">
        <v>3.1227786564120001</v>
      </c>
      <c r="K20" s="24">
        <v>3.7073511105739998</v>
      </c>
      <c r="M20" s="20" t="s">
        <v>232</v>
      </c>
      <c r="N20" s="34">
        <f t="shared" si="11"/>
        <v>1</v>
      </c>
      <c r="O20" s="34">
        <f t="shared" si="7"/>
        <v>1</v>
      </c>
      <c r="P20" s="34">
        <f t="shared" si="7"/>
        <v>1</v>
      </c>
      <c r="Q20" s="34">
        <f t="shared" si="7"/>
        <v>1</v>
      </c>
      <c r="R20" s="34">
        <f t="shared" si="7"/>
        <v>1</v>
      </c>
      <c r="S20" s="34">
        <f t="shared" si="7"/>
        <v>1</v>
      </c>
      <c r="V20" s="20" t="s">
        <v>232</v>
      </c>
      <c r="W20" s="26">
        <f t="shared" si="8"/>
        <v>1</v>
      </c>
      <c r="X20" s="26">
        <f t="shared" si="8"/>
        <v>1.246199241096235</v>
      </c>
      <c r="Y20" s="26">
        <f t="shared" si="8"/>
        <v>1.5291421108756025</v>
      </c>
      <c r="Z20" s="26">
        <f t="shared" si="8"/>
        <v>1.8523776194648243</v>
      </c>
      <c r="AA20" s="26">
        <f t="shared" si="8"/>
        <v>2.2196992620802209</v>
      </c>
      <c r="AB20" s="26">
        <f t="shared" si="8"/>
        <v>2.6352186401416486</v>
      </c>
      <c r="AD20" s="33"/>
      <c r="AE20" s="27">
        <f t="shared" si="9"/>
        <v>0</v>
      </c>
      <c r="AF20" s="27">
        <f t="shared" si="9"/>
        <v>0.24619924109623503</v>
      </c>
      <c r="AG20" s="27">
        <f t="shared" si="9"/>
        <v>0.52914211087560248</v>
      </c>
      <c r="AH20" s="27">
        <f t="shared" si="9"/>
        <v>0.85237761946482427</v>
      </c>
      <c r="AI20" s="27">
        <f t="shared" si="9"/>
        <v>1.2196992620802209</v>
      </c>
      <c r="AJ20" s="27">
        <f t="shared" si="9"/>
        <v>1.6352186401416486</v>
      </c>
      <c r="AM20" s="39" t="s">
        <v>232</v>
      </c>
      <c r="AN20">
        <f t="shared" si="12"/>
        <v>1</v>
      </c>
      <c r="AO20">
        <f t="shared" si="10"/>
        <v>1</v>
      </c>
      <c r="AP20">
        <f t="shared" si="10"/>
        <v>2</v>
      </c>
      <c r="AQ20">
        <f t="shared" si="10"/>
        <v>2</v>
      </c>
      <c r="AR20">
        <f t="shared" si="10"/>
        <v>2</v>
      </c>
      <c r="AS20">
        <f t="shared" si="10"/>
        <v>3</v>
      </c>
    </row>
    <row r="21" spans="1:45" ht="16.5" thickBot="1">
      <c r="A21" t="s">
        <v>222</v>
      </c>
      <c r="B21" t="s">
        <v>206</v>
      </c>
      <c r="C21" t="s">
        <v>234</v>
      </c>
      <c r="D21" t="s">
        <v>224</v>
      </c>
      <c r="E21" t="s">
        <v>225</v>
      </c>
      <c r="F21" s="24">
        <v>15.945824914484</v>
      </c>
      <c r="G21" s="24">
        <v>15.323232164946001</v>
      </c>
      <c r="H21" s="24">
        <v>14.751862863844</v>
      </c>
      <c r="I21" s="24">
        <v>14.237297472976</v>
      </c>
      <c r="J21" s="24">
        <v>13.784785018332</v>
      </c>
      <c r="K21" s="24">
        <v>13.400061931502</v>
      </c>
      <c r="M21" s="20" t="s">
        <v>235</v>
      </c>
      <c r="N21" s="34">
        <f t="shared" si="11"/>
        <v>3.3333333259258699</v>
      </c>
      <c r="O21" s="34">
        <f t="shared" si="7"/>
        <v>3.3333333444442772</v>
      </c>
      <c r="P21" s="34">
        <f t="shared" si="7"/>
        <v>3.3333333333333335</v>
      </c>
      <c r="Q21" s="34">
        <f t="shared" si="7"/>
        <v>3.3333333314814837</v>
      </c>
      <c r="R21" s="34">
        <f t="shared" si="7"/>
        <v>3.3333333353535335</v>
      </c>
      <c r="S21" s="34">
        <f t="shared" si="7"/>
        <v>3.3333333422222351</v>
      </c>
      <c r="V21" s="20" t="s">
        <v>235</v>
      </c>
      <c r="W21" s="26">
        <f t="shared" si="8"/>
        <v>1</v>
      </c>
      <c r="X21" s="26">
        <f t="shared" si="8"/>
        <v>0.96095575156024182</v>
      </c>
      <c r="Y21" s="26">
        <f t="shared" si="8"/>
        <v>0.92512384545527693</v>
      </c>
      <c r="Z21" s="26">
        <f t="shared" si="8"/>
        <v>0.89285424550497217</v>
      </c>
      <c r="AA21" s="26">
        <f t="shared" si="8"/>
        <v>0.86447613041398241</v>
      </c>
      <c r="AB21" s="26">
        <f t="shared" si="8"/>
        <v>0.84034924523286225</v>
      </c>
      <c r="AD21" s="33"/>
      <c r="AE21" s="27">
        <f t="shared" si="9"/>
        <v>0</v>
      </c>
      <c r="AF21" s="27">
        <f t="shared" si="9"/>
        <v>-3.9044248439758178E-2</v>
      </c>
      <c r="AG21" s="27">
        <f t="shared" si="9"/>
        <v>-7.4876154544723073E-2</v>
      </c>
      <c r="AH21" s="27">
        <f t="shared" si="9"/>
        <v>-0.10714575449502783</v>
      </c>
      <c r="AI21" s="27">
        <f t="shared" si="9"/>
        <v>-0.13552386958601759</v>
      </c>
      <c r="AJ21" s="27">
        <f t="shared" si="9"/>
        <v>-0.15965075476713775</v>
      </c>
      <c r="AM21" s="39" t="s">
        <v>235</v>
      </c>
      <c r="AN21">
        <f t="shared" si="12"/>
        <v>1</v>
      </c>
      <c r="AO21">
        <f t="shared" si="10"/>
        <v>1</v>
      </c>
      <c r="AP21">
        <f t="shared" si="10"/>
        <v>1</v>
      </c>
      <c r="AQ21">
        <f t="shared" si="10"/>
        <v>1</v>
      </c>
      <c r="AR21">
        <f t="shared" si="10"/>
        <v>1</v>
      </c>
      <c r="AS21">
        <f t="shared" si="10"/>
        <v>1</v>
      </c>
    </row>
    <row r="22" spans="1:45" ht="16.5" thickBot="1">
      <c r="A22" t="s">
        <v>222</v>
      </c>
      <c r="B22" t="s">
        <v>206</v>
      </c>
      <c r="C22" t="s">
        <v>236</v>
      </c>
      <c r="D22" t="s">
        <v>224</v>
      </c>
      <c r="E22" t="s">
        <v>225</v>
      </c>
      <c r="F22" s="24">
        <v>10.753332989254</v>
      </c>
      <c r="G22" s="24">
        <v>10.476796554106</v>
      </c>
      <c r="H22" s="24">
        <v>10.251651168456</v>
      </c>
      <c r="I22" s="24">
        <v>10.083267377372</v>
      </c>
      <c r="J22" s="24">
        <v>9.9769255558859999</v>
      </c>
      <c r="K22" s="24">
        <v>9.9383795271059991</v>
      </c>
      <c r="M22" s="20" t="s">
        <v>237</v>
      </c>
      <c r="N22" s="34">
        <f t="shared" si="11"/>
        <v>2.4999999888888045</v>
      </c>
      <c r="O22" s="34">
        <f t="shared" si="7"/>
        <v>2.5000000071427495</v>
      </c>
      <c r="P22" s="34">
        <f t="shared" si="7"/>
        <v>2.5000000102563691</v>
      </c>
      <c r="Q22" s="34">
        <f t="shared" si="7"/>
        <v>2.5000000083333229</v>
      </c>
      <c r="R22" s="34">
        <f t="shared" si="7"/>
        <v>2.4999999909090982</v>
      </c>
      <c r="S22" s="34">
        <f t="shared" si="7"/>
        <v>2.5000000133333526</v>
      </c>
      <c r="V22" s="20" t="s">
        <v>237</v>
      </c>
      <c r="W22" s="26">
        <f t="shared" si="8"/>
        <v>1</v>
      </c>
      <c r="X22" s="26">
        <f t="shared" si="8"/>
        <v>0.97428365368910763</v>
      </c>
      <c r="Y22" s="26">
        <f t="shared" si="8"/>
        <v>0.95334638838959607</v>
      </c>
      <c r="Z22" s="26">
        <f t="shared" si="8"/>
        <v>0.9376876348429265</v>
      </c>
      <c r="AA22" s="26">
        <f t="shared" si="8"/>
        <v>0.92779843848006216</v>
      </c>
      <c r="AB22" s="26">
        <f t="shared" si="8"/>
        <v>0.92421387276276123</v>
      </c>
      <c r="AD22" s="33"/>
      <c r="AE22" s="27">
        <f t="shared" si="9"/>
        <v>0</v>
      </c>
      <c r="AF22" s="27">
        <f t="shared" si="9"/>
        <v>-2.5716346310892368E-2</v>
      </c>
      <c r="AG22" s="27">
        <f t="shared" si="9"/>
        <v>-4.6653611610403933E-2</v>
      </c>
      <c r="AH22" s="27">
        <f t="shared" si="9"/>
        <v>-6.2312365157073502E-2</v>
      </c>
      <c r="AI22" s="27">
        <f t="shared" si="9"/>
        <v>-7.220156151993784E-2</v>
      </c>
      <c r="AJ22" s="27">
        <f t="shared" si="9"/>
        <v>-7.5786127237238765E-2</v>
      </c>
      <c r="AM22" s="39" t="s">
        <v>237</v>
      </c>
      <c r="AN22">
        <f t="shared" si="12"/>
        <v>1</v>
      </c>
      <c r="AO22">
        <f t="shared" si="10"/>
        <v>1</v>
      </c>
      <c r="AP22">
        <f t="shared" si="10"/>
        <v>1</v>
      </c>
      <c r="AQ22">
        <f t="shared" si="10"/>
        <v>1</v>
      </c>
      <c r="AR22">
        <f t="shared" si="10"/>
        <v>1</v>
      </c>
      <c r="AS22">
        <f t="shared" si="10"/>
        <v>1</v>
      </c>
    </row>
    <row r="23" spans="1:45" ht="16.5" thickBot="1">
      <c r="A23" t="s">
        <v>222</v>
      </c>
      <c r="B23" t="s">
        <v>206</v>
      </c>
      <c r="C23" t="s">
        <v>238</v>
      </c>
      <c r="D23" t="s">
        <v>224</v>
      </c>
      <c r="E23" t="s">
        <v>225</v>
      </c>
      <c r="F23" s="24">
        <v>2.9645951567959998</v>
      </c>
      <c r="G23" s="24">
        <v>3.2071431378459998</v>
      </c>
      <c r="H23" s="24">
        <v>3.5013335146000002</v>
      </c>
      <c r="I23" s="24">
        <v>3.852222123192</v>
      </c>
      <c r="J23" s="24">
        <v>4.2651365283780001</v>
      </c>
      <c r="K23" s="24">
        <v>4.7458559205119997</v>
      </c>
      <c r="M23" s="20" t="s">
        <v>239</v>
      </c>
      <c r="N23" s="34">
        <f t="shared" si="11"/>
        <v>1.2499999922221632</v>
      </c>
      <c r="O23" s="34">
        <f t="shared" si="7"/>
        <v>1.2500000011904582</v>
      </c>
      <c r="P23" s="34">
        <f t="shared" si="7"/>
        <v>1.2500000051281845</v>
      </c>
      <c r="Q23" s="34">
        <f t="shared" si="7"/>
        <v>1.2500000013888872</v>
      </c>
      <c r="R23" s="34">
        <f t="shared" si="7"/>
        <v>1.2500000106060518</v>
      </c>
      <c r="S23" s="34">
        <f t="shared" si="7"/>
        <v>1.2500000200000292</v>
      </c>
      <c r="V23" s="20" t="s">
        <v>239</v>
      </c>
      <c r="W23" s="26">
        <f t="shared" si="8"/>
        <v>1</v>
      </c>
      <c r="X23" s="26">
        <f t="shared" si="8"/>
        <v>1.081814874619216</v>
      </c>
      <c r="Y23" s="26">
        <f t="shared" si="8"/>
        <v>1.1810494618712402</v>
      </c>
      <c r="Z23" s="26">
        <f t="shared" si="8"/>
        <v>1.2994091670025216</v>
      </c>
      <c r="AA23" s="26">
        <f t="shared" si="8"/>
        <v>1.438691053178258</v>
      </c>
      <c r="AB23" s="26">
        <f t="shared" si="8"/>
        <v>1.6008445232842874</v>
      </c>
      <c r="AD23" s="33"/>
      <c r="AE23" s="27">
        <f t="shared" si="9"/>
        <v>0</v>
      </c>
      <c r="AF23" s="27">
        <f t="shared" si="9"/>
        <v>8.1814874619215994E-2</v>
      </c>
      <c r="AG23" s="27">
        <f t="shared" si="9"/>
        <v>0.18104946187124016</v>
      </c>
      <c r="AH23" s="27">
        <f t="shared" si="9"/>
        <v>0.29940916700252163</v>
      </c>
      <c r="AI23" s="27">
        <f t="shared" si="9"/>
        <v>0.43869105317825796</v>
      </c>
      <c r="AJ23" s="27">
        <f t="shared" si="9"/>
        <v>0.60084452328428739</v>
      </c>
      <c r="AM23" s="39" t="s">
        <v>239</v>
      </c>
      <c r="AN23">
        <f t="shared" si="12"/>
        <v>1</v>
      </c>
      <c r="AO23">
        <f t="shared" si="10"/>
        <v>1</v>
      </c>
      <c r="AP23">
        <f t="shared" si="10"/>
        <v>1</v>
      </c>
      <c r="AQ23">
        <f t="shared" si="10"/>
        <v>1</v>
      </c>
      <c r="AR23">
        <f t="shared" si="10"/>
        <v>1</v>
      </c>
      <c r="AS23">
        <f t="shared" si="10"/>
        <v>2</v>
      </c>
    </row>
    <row r="24" spans="1:45" ht="16.5" thickBot="1">
      <c r="A24" t="s">
        <v>222</v>
      </c>
      <c r="B24" t="s">
        <v>206</v>
      </c>
      <c r="C24" t="s">
        <v>240</v>
      </c>
      <c r="D24" t="s">
        <v>224</v>
      </c>
      <c r="E24" t="s">
        <v>225</v>
      </c>
      <c r="F24" s="24">
        <v>10.753332989254</v>
      </c>
      <c r="G24" s="24">
        <v>10.476796554106</v>
      </c>
      <c r="H24" s="24">
        <v>10.251651168456</v>
      </c>
      <c r="I24" s="24">
        <v>10.083267377372</v>
      </c>
      <c r="J24" s="24">
        <v>9.9769255558859999</v>
      </c>
      <c r="K24" s="24">
        <v>9.9383795271059991</v>
      </c>
      <c r="M24" s="20" t="s">
        <v>241</v>
      </c>
      <c r="N24" s="34">
        <f t="shared" si="11"/>
        <v>2.4999999888888045</v>
      </c>
      <c r="O24" s="34">
        <f t="shared" si="7"/>
        <v>2.5000000071427495</v>
      </c>
      <c r="P24" s="34">
        <f t="shared" si="7"/>
        <v>2.5000000102563691</v>
      </c>
      <c r="Q24" s="34">
        <f t="shared" si="7"/>
        <v>2.5000000083333229</v>
      </c>
      <c r="R24" s="34">
        <f t="shared" si="7"/>
        <v>2.4999999909090982</v>
      </c>
      <c r="S24" s="34">
        <f t="shared" si="7"/>
        <v>2.5000000133333526</v>
      </c>
      <c r="V24" s="20" t="s">
        <v>241</v>
      </c>
      <c r="W24" s="26">
        <f t="shared" si="8"/>
        <v>1</v>
      </c>
      <c r="X24" s="26">
        <f t="shared" si="8"/>
        <v>0.97428365368910763</v>
      </c>
      <c r="Y24" s="26">
        <f t="shared" si="8"/>
        <v>0.95334638838959607</v>
      </c>
      <c r="Z24" s="26">
        <f t="shared" si="8"/>
        <v>0.9376876348429265</v>
      </c>
      <c r="AA24" s="26">
        <f t="shared" si="8"/>
        <v>0.92779843848006216</v>
      </c>
      <c r="AB24" s="26">
        <f t="shared" si="8"/>
        <v>0.92421387276276123</v>
      </c>
      <c r="AD24" s="33"/>
      <c r="AE24" s="27">
        <f t="shared" si="9"/>
        <v>0</v>
      </c>
      <c r="AF24" s="27">
        <f t="shared" si="9"/>
        <v>-2.5716346310892368E-2</v>
      </c>
      <c r="AG24" s="27">
        <f t="shared" si="9"/>
        <v>-4.6653611610403933E-2</v>
      </c>
      <c r="AH24" s="27">
        <f t="shared" si="9"/>
        <v>-6.2312365157073502E-2</v>
      </c>
      <c r="AI24" s="27">
        <f t="shared" si="9"/>
        <v>-7.220156151993784E-2</v>
      </c>
      <c r="AJ24" s="27">
        <f t="shared" si="9"/>
        <v>-7.5786127237238765E-2</v>
      </c>
      <c r="AM24" s="39" t="s">
        <v>241</v>
      </c>
      <c r="AN24">
        <f t="shared" si="12"/>
        <v>1</v>
      </c>
      <c r="AO24">
        <f t="shared" si="10"/>
        <v>1</v>
      </c>
      <c r="AP24">
        <f t="shared" si="10"/>
        <v>1</v>
      </c>
      <c r="AQ24">
        <f t="shared" si="10"/>
        <v>1</v>
      </c>
      <c r="AR24">
        <f t="shared" si="10"/>
        <v>1</v>
      </c>
      <c r="AS24">
        <f t="shared" si="10"/>
        <v>1</v>
      </c>
    </row>
    <row r="25" spans="1:45" ht="15.75">
      <c r="A25" t="s">
        <v>222</v>
      </c>
      <c r="B25" t="s">
        <v>206</v>
      </c>
      <c r="C25" t="s">
        <v>242</v>
      </c>
      <c r="D25" t="s">
        <v>224</v>
      </c>
      <c r="E25" t="s">
        <v>225</v>
      </c>
      <c r="F25" s="24">
        <v>5.5608410640240002</v>
      </c>
      <c r="G25" s="24">
        <v>5.630360943266</v>
      </c>
      <c r="H25" s="24">
        <v>5.7514393622939997</v>
      </c>
      <c r="I25" s="24">
        <v>5.9292372817679997</v>
      </c>
      <c r="J25" s="24">
        <v>6.1690662042140003</v>
      </c>
      <c r="K25" s="24">
        <v>6.4766971227100001</v>
      </c>
      <c r="M25" s="20" t="s">
        <v>243</v>
      </c>
      <c r="N25" s="34">
        <f t="shared" si="11"/>
        <v>1.6666666518517397</v>
      </c>
      <c r="O25" s="34">
        <f t="shared" si="7"/>
        <v>1.6666666698412218</v>
      </c>
      <c r="P25" s="34">
        <f t="shared" si="7"/>
        <v>1.6666666666666665</v>
      </c>
      <c r="Q25" s="34">
        <f t="shared" si="7"/>
        <v>1.6666666851851621</v>
      </c>
      <c r="R25" s="34">
        <f t="shared" si="7"/>
        <v>1.6666666707070674</v>
      </c>
      <c r="S25" s="34">
        <f t="shared" si="7"/>
        <v>1.6666666844444706</v>
      </c>
      <c r="V25" s="20" t="s">
        <v>243</v>
      </c>
      <c r="W25" s="26">
        <f t="shared" si="8"/>
        <v>1</v>
      </c>
      <c r="X25" s="26">
        <f t="shared" si="8"/>
        <v>1.0125016842671084</v>
      </c>
      <c r="Y25" s="26">
        <f t="shared" si="8"/>
        <v>1.0342750846635556</v>
      </c>
      <c r="Z25" s="26">
        <f t="shared" si="8"/>
        <v>1.066248291131237</v>
      </c>
      <c r="AA25" s="26">
        <f t="shared" si="8"/>
        <v>1.1093764653920659</v>
      </c>
      <c r="AB25" s="26">
        <f t="shared" si="8"/>
        <v>1.1646973988541325</v>
      </c>
      <c r="AE25" s="27">
        <f t="shared" si="9"/>
        <v>0</v>
      </c>
      <c r="AF25" s="27">
        <f t="shared" si="9"/>
        <v>1.2501684267108404E-2</v>
      </c>
      <c r="AG25" s="27">
        <f t="shared" si="9"/>
        <v>3.4275084663555555E-2</v>
      </c>
      <c r="AH25" s="27">
        <f t="shared" si="9"/>
        <v>6.624829113123698E-2</v>
      </c>
      <c r="AI25" s="27">
        <f t="shared" si="9"/>
        <v>0.10937646539206591</v>
      </c>
      <c r="AJ25" s="27">
        <f t="shared" si="9"/>
        <v>0.16469739885413248</v>
      </c>
      <c r="AM25" s="39" t="s">
        <v>243</v>
      </c>
      <c r="AN25">
        <f t="shared" si="12"/>
        <v>1</v>
      </c>
      <c r="AO25">
        <f t="shared" si="10"/>
        <v>1</v>
      </c>
      <c r="AP25">
        <f t="shared" si="10"/>
        <v>1</v>
      </c>
      <c r="AQ25">
        <f t="shared" si="10"/>
        <v>1</v>
      </c>
      <c r="AR25">
        <f t="shared" si="10"/>
        <v>1</v>
      </c>
      <c r="AS25">
        <f t="shared" si="10"/>
        <v>1</v>
      </c>
    </row>
    <row r="26" spans="1:45" ht="30">
      <c r="A26" t="s">
        <v>222</v>
      </c>
      <c r="B26" t="s">
        <v>206</v>
      </c>
      <c r="C26" t="s">
        <v>244</v>
      </c>
      <c r="D26" t="s">
        <v>224</v>
      </c>
      <c r="E26" t="s">
        <v>225</v>
      </c>
      <c r="F26" s="24">
        <v>2.9645951567959998</v>
      </c>
      <c r="G26" s="24">
        <v>3.2071431378459998</v>
      </c>
      <c r="H26" s="24">
        <v>3.5013335146000002</v>
      </c>
      <c r="I26" s="24">
        <v>3.852222123192</v>
      </c>
      <c r="J26" s="24">
        <v>4.2651365283780001</v>
      </c>
      <c r="K26" s="24">
        <v>4.7458559205119997</v>
      </c>
      <c r="M26" s="20" t="s">
        <v>245</v>
      </c>
      <c r="N26" s="34">
        <f t="shared" si="11"/>
        <v>1.2499999922221632</v>
      </c>
      <c r="O26" s="34">
        <f t="shared" si="7"/>
        <v>1.2500000011904582</v>
      </c>
      <c r="P26" s="34">
        <f t="shared" si="7"/>
        <v>1.2500000051281845</v>
      </c>
      <c r="Q26" s="34">
        <f t="shared" si="7"/>
        <v>1.2500000013888872</v>
      </c>
      <c r="R26" s="34">
        <f t="shared" si="7"/>
        <v>1.2500000106060518</v>
      </c>
      <c r="S26" s="34">
        <f t="shared" si="7"/>
        <v>1.2500000200000292</v>
      </c>
      <c r="V26" s="20" t="s">
        <v>245</v>
      </c>
      <c r="W26" s="26">
        <f t="shared" si="8"/>
        <v>1</v>
      </c>
      <c r="X26" s="26">
        <f t="shared" si="8"/>
        <v>1.081814874619216</v>
      </c>
      <c r="Y26" s="26">
        <f t="shared" si="8"/>
        <v>1.1810494618712402</v>
      </c>
      <c r="Z26" s="26">
        <f t="shared" si="8"/>
        <v>1.2994091670025216</v>
      </c>
      <c r="AA26" s="26">
        <f t="shared" si="8"/>
        <v>1.438691053178258</v>
      </c>
      <c r="AB26" s="26">
        <f t="shared" si="8"/>
        <v>1.6008445232842874</v>
      </c>
      <c r="AE26" s="27">
        <f t="shared" si="9"/>
        <v>0</v>
      </c>
      <c r="AF26" s="27">
        <f t="shared" si="9"/>
        <v>8.1814874619215994E-2</v>
      </c>
      <c r="AG26" s="27">
        <f t="shared" si="9"/>
        <v>0.18104946187124016</v>
      </c>
      <c r="AH26" s="27">
        <f t="shared" si="9"/>
        <v>0.29940916700252163</v>
      </c>
      <c r="AI26" s="27">
        <f t="shared" si="9"/>
        <v>0.43869105317825796</v>
      </c>
      <c r="AJ26" s="27">
        <f t="shared" si="9"/>
        <v>0.60084452328428739</v>
      </c>
      <c r="AM26" s="39" t="s">
        <v>246</v>
      </c>
      <c r="AN26">
        <f t="shared" si="12"/>
        <v>1</v>
      </c>
      <c r="AO26">
        <f t="shared" si="10"/>
        <v>1</v>
      </c>
      <c r="AP26">
        <f t="shared" si="10"/>
        <v>1</v>
      </c>
      <c r="AQ26">
        <f t="shared" si="10"/>
        <v>1</v>
      </c>
      <c r="AR26">
        <f t="shared" si="10"/>
        <v>1</v>
      </c>
      <c r="AS26">
        <f t="shared" si="10"/>
        <v>2</v>
      </c>
    </row>
    <row r="27" spans="1:45" ht="16.5" thickBot="1">
      <c r="A27" t="s">
        <v>222</v>
      </c>
      <c r="B27" t="s">
        <v>206</v>
      </c>
      <c r="C27" t="s">
        <v>247</v>
      </c>
      <c r="D27" t="s">
        <v>224</v>
      </c>
      <c r="E27" t="s">
        <v>225</v>
      </c>
      <c r="F27" s="24">
        <v>1.406847634614</v>
      </c>
      <c r="G27" s="24">
        <v>1.753212454594</v>
      </c>
      <c r="H27" s="24">
        <v>2.1512699616740001</v>
      </c>
      <c r="I27" s="24">
        <v>2.6060130723560002</v>
      </c>
      <c r="J27" s="24">
        <v>3.1227786564120001</v>
      </c>
      <c r="K27" s="24">
        <v>3.7073511105739998</v>
      </c>
      <c r="M27" s="20" t="s">
        <v>248</v>
      </c>
      <c r="N27" s="34">
        <f t="shared" si="11"/>
        <v>1</v>
      </c>
      <c r="O27" s="34">
        <f t="shared" si="7"/>
        <v>1</v>
      </c>
      <c r="P27" s="34">
        <f t="shared" si="7"/>
        <v>1</v>
      </c>
      <c r="Q27" s="34">
        <f t="shared" si="7"/>
        <v>1</v>
      </c>
      <c r="R27" s="34">
        <f t="shared" si="7"/>
        <v>1</v>
      </c>
      <c r="S27" s="34">
        <f t="shared" si="7"/>
        <v>1</v>
      </c>
      <c r="V27" s="20" t="s">
        <v>248</v>
      </c>
      <c r="W27" s="26">
        <f t="shared" si="8"/>
        <v>1</v>
      </c>
      <c r="X27" s="26">
        <f t="shared" si="8"/>
        <v>1.246199241096235</v>
      </c>
      <c r="Y27" s="26">
        <f t="shared" si="8"/>
        <v>1.5291421108756025</v>
      </c>
      <c r="Z27" s="26">
        <f t="shared" si="8"/>
        <v>1.8523776194648243</v>
      </c>
      <c r="AA27" s="26">
        <f t="shared" si="8"/>
        <v>2.2196992620802209</v>
      </c>
      <c r="AB27" s="26">
        <f t="shared" si="8"/>
        <v>2.6352186401416486</v>
      </c>
      <c r="AE27" s="27">
        <f t="shared" si="9"/>
        <v>0</v>
      </c>
      <c r="AF27" s="27">
        <f t="shared" si="9"/>
        <v>0.24619924109623503</v>
      </c>
      <c r="AG27" s="27">
        <f t="shared" si="9"/>
        <v>0.52914211087560248</v>
      </c>
      <c r="AH27" s="27">
        <f t="shared" si="9"/>
        <v>0.85237761946482427</v>
      </c>
      <c r="AI27" s="27">
        <f t="shared" si="9"/>
        <v>1.2196992620802209</v>
      </c>
      <c r="AJ27" s="27">
        <f t="shared" si="9"/>
        <v>1.6352186401416486</v>
      </c>
      <c r="AM27" s="39" t="s">
        <v>248</v>
      </c>
      <c r="AN27">
        <f t="shared" si="12"/>
        <v>1</v>
      </c>
      <c r="AO27">
        <f t="shared" si="10"/>
        <v>1</v>
      </c>
      <c r="AP27">
        <f t="shared" si="10"/>
        <v>2</v>
      </c>
      <c r="AQ27">
        <f t="shared" si="10"/>
        <v>2</v>
      </c>
      <c r="AR27">
        <f t="shared" si="10"/>
        <v>2</v>
      </c>
      <c r="AS27">
        <f t="shared" si="10"/>
        <v>3</v>
      </c>
    </row>
    <row r="28" spans="1:45" ht="16.5" thickBot="1">
      <c r="A28" t="s">
        <v>222</v>
      </c>
      <c r="B28" t="s">
        <v>206</v>
      </c>
      <c r="C28" t="s">
        <v>249</v>
      </c>
      <c r="D28" t="s">
        <v>224</v>
      </c>
      <c r="E28" t="s">
        <v>225</v>
      </c>
      <c r="F28" s="24">
        <v>21.138316839714001</v>
      </c>
      <c r="G28" s="24">
        <v>20.169667665012</v>
      </c>
      <c r="H28" s="24">
        <v>19.252074670005999</v>
      </c>
      <c r="I28" s="24">
        <v>18.391327679353999</v>
      </c>
      <c r="J28" s="24">
        <v>17.592644370003999</v>
      </c>
      <c r="K28" s="24">
        <v>16.861744335897999</v>
      </c>
      <c r="M28" s="20" t="s">
        <v>250</v>
      </c>
      <c r="N28" s="34">
        <f>(1+(F28-MIN(F$17:F$28))*(5-1)/(MAX(F$17:F$28)-MIN(F$17:F$28)))</f>
        <v>4.1666666629629354</v>
      </c>
      <c r="O28" s="34">
        <f t="shared" si="7"/>
        <v>4.1666666626984723</v>
      </c>
      <c r="P28" s="34">
        <f t="shared" si="7"/>
        <v>4.1666666769230361</v>
      </c>
      <c r="Q28" s="34">
        <f t="shared" si="7"/>
        <v>4.1666666768518397</v>
      </c>
      <c r="R28" s="34">
        <f t="shared" si="7"/>
        <v>4.1666666555555647</v>
      </c>
      <c r="S28" s="34">
        <f t="shared" si="7"/>
        <v>4.166666671111118</v>
      </c>
      <c r="V28" s="20" t="s">
        <v>250</v>
      </c>
      <c r="W28" s="26">
        <f t="shared" si="8"/>
        <v>1</v>
      </c>
      <c r="X28" s="26">
        <f t="shared" si="8"/>
        <v>0.95417567150464255</v>
      </c>
      <c r="Y28" s="26">
        <f t="shared" si="8"/>
        <v>0.91076668099873548</v>
      </c>
      <c r="Z28" s="26">
        <f t="shared" si="8"/>
        <v>0.87004693035923064</v>
      </c>
      <c r="AA28" s="26">
        <f t="shared" si="8"/>
        <v>0.83226325461029593</v>
      </c>
      <c r="AB28" s="26">
        <f t="shared" si="8"/>
        <v>0.79768623319235554</v>
      </c>
      <c r="AD28" s="33"/>
      <c r="AE28" s="27">
        <f t="shared" si="9"/>
        <v>0</v>
      </c>
      <c r="AF28" s="27">
        <f t="shared" si="9"/>
        <v>-4.5824328495357447E-2</v>
      </c>
      <c r="AG28" s="27">
        <f t="shared" si="9"/>
        <v>-8.9233319001264522E-2</v>
      </c>
      <c r="AH28" s="27">
        <f t="shared" si="9"/>
        <v>-0.12995306964076936</v>
      </c>
      <c r="AI28" s="27">
        <f t="shared" si="9"/>
        <v>-0.16773674538970407</v>
      </c>
      <c r="AJ28" s="27">
        <f t="shared" si="9"/>
        <v>-0.20231376680764446</v>
      </c>
      <c r="AM28" s="39" t="s">
        <v>250</v>
      </c>
      <c r="AN28">
        <f t="shared" si="12"/>
        <v>1</v>
      </c>
      <c r="AO28">
        <f t="shared" si="10"/>
        <v>1</v>
      </c>
      <c r="AP28">
        <f t="shared" si="10"/>
        <v>1</v>
      </c>
      <c r="AQ28">
        <f t="shared" si="10"/>
        <v>1</v>
      </c>
      <c r="AR28">
        <f t="shared" si="10"/>
        <v>1</v>
      </c>
      <c r="AS28">
        <f t="shared" si="10"/>
        <v>1</v>
      </c>
    </row>
    <row r="29" spans="1:45" ht="15.75">
      <c r="F29" s="24"/>
      <c r="G29" s="24"/>
      <c r="H29" s="24"/>
      <c r="I29" s="24"/>
      <c r="J29" s="24"/>
      <c r="K29" s="24"/>
      <c r="M29" s="20"/>
      <c r="N29" s="34"/>
      <c r="O29" s="34"/>
      <c r="P29" s="34"/>
      <c r="Q29" s="34"/>
      <c r="R29" s="34"/>
      <c r="S29" s="34"/>
      <c r="V29" s="20"/>
      <c r="W29" s="26"/>
      <c r="X29" s="26"/>
      <c r="Y29" s="26"/>
      <c r="Z29" s="26"/>
      <c r="AA29" s="26"/>
      <c r="AB29" s="26"/>
      <c r="AD29" s="40"/>
      <c r="AE29" s="27"/>
      <c r="AF29" s="27"/>
      <c r="AG29" s="27"/>
      <c r="AH29" s="27"/>
      <c r="AI29" s="27"/>
      <c r="AJ29" s="27"/>
      <c r="AM29" s="39"/>
    </row>
    <row r="30" spans="1:45" ht="15.75">
      <c r="F30" s="24"/>
      <c r="G30" s="24"/>
      <c r="H30" s="24"/>
      <c r="I30" s="24"/>
      <c r="J30" s="24"/>
      <c r="K30" s="24"/>
      <c r="M30" s="20"/>
      <c r="N30" s="347" t="s">
        <v>207</v>
      </c>
      <c r="O30" s="347"/>
      <c r="P30" s="347"/>
      <c r="Q30" s="347"/>
      <c r="R30" s="347"/>
      <c r="S30" s="347"/>
      <c r="W30" s="347" t="s">
        <v>207</v>
      </c>
      <c r="X30" s="347"/>
      <c r="Y30" s="347"/>
      <c r="Z30" s="347"/>
      <c r="AA30" s="347"/>
      <c r="AB30" s="347"/>
      <c r="AE30" s="347" t="s">
        <v>207</v>
      </c>
      <c r="AF30" s="347"/>
      <c r="AG30" s="347"/>
      <c r="AH30" s="347"/>
      <c r="AI30" s="347"/>
      <c r="AJ30" s="347"/>
      <c r="AN30" s="347" t="s">
        <v>207</v>
      </c>
      <c r="AO30" s="347"/>
      <c r="AP30" s="347"/>
      <c r="AQ30" s="347"/>
      <c r="AR30" s="347"/>
      <c r="AS30" s="347"/>
    </row>
    <row r="31" spans="1:45" ht="15.75">
      <c r="F31" s="24"/>
      <c r="G31" s="24"/>
      <c r="H31" s="24"/>
      <c r="I31" s="24"/>
      <c r="J31" s="24"/>
      <c r="K31" s="24"/>
      <c r="M31" s="20"/>
      <c r="N31" s="35" t="s">
        <v>215</v>
      </c>
      <c r="O31" s="35" t="s">
        <v>216</v>
      </c>
      <c r="P31" s="35" t="s">
        <v>217</v>
      </c>
      <c r="Q31" s="35" t="s">
        <v>218</v>
      </c>
      <c r="R31" s="35" t="s">
        <v>219</v>
      </c>
      <c r="S31" s="35" t="s">
        <v>220</v>
      </c>
      <c r="W31" s="35" t="s">
        <v>215</v>
      </c>
      <c r="X31" s="35" t="s">
        <v>216</v>
      </c>
      <c r="Y31" s="35" t="s">
        <v>217</v>
      </c>
      <c r="Z31" s="35" t="s">
        <v>218</v>
      </c>
      <c r="AA31" s="35" t="s">
        <v>219</v>
      </c>
      <c r="AB31" s="35" t="s">
        <v>220</v>
      </c>
      <c r="AE31" s="35" t="s">
        <v>215</v>
      </c>
      <c r="AF31" s="35" t="s">
        <v>216</v>
      </c>
      <c r="AG31" s="35" t="s">
        <v>217</v>
      </c>
      <c r="AH31" s="35" t="s">
        <v>218</v>
      </c>
      <c r="AI31" s="35" t="s">
        <v>219</v>
      </c>
      <c r="AJ31" s="35" t="s">
        <v>220</v>
      </c>
      <c r="AN31" s="35" t="s">
        <v>215</v>
      </c>
      <c r="AO31" s="35" t="s">
        <v>216</v>
      </c>
      <c r="AP31" s="35" t="s">
        <v>217</v>
      </c>
      <c r="AQ31" s="35" t="s">
        <v>218</v>
      </c>
      <c r="AR31" s="35" t="s">
        <v>219</v>
      </c>
      <c r="AS31" s="35" t="s">
        <v>220</v>
      </c>
    </row>
    <row r="32" spans="1:45" ht="15.75">
      <c r="A32" t="s">
        <v>222</v>
      </c>
      <c r="B32" t="s">
        <v>207</v>
      </c>
      <c r="C32" t="s">
        <v>223</v>
      </c>
      <c r="D32" t="s">
        <v>224</v>
      </c>
      <c r="E32" t="s">
        <v>225</v>
      </c>
      <c r="F32" s="24">
        <v>197.419421778464</v>
      </c>
      <c r="G32" s="24">
        <v>263.208598861464</v>
      </c>
      <c r="H32" s="24">
        <v>401.417390836972</v>
      </c>
      <c r="I32" s="24">
        <v>539.64011330762401</v>
      </c>
      <c r="J32" s="24">
        <v>677.859110448656</v>
      </c>
      <c r="K32" s="24">
        <v>816.05305394488198</v>
      </c>
      <c r="M32" s="20" t="s">
        <v>226</v>
      </c>
      <c r="N32" s="34">
        <f>(1+(F32-MIN(F$32:F$43))*(5-1)/(MAX(F$32:F$43)-MIN(F$32:F$43)))</f>
        <v>5</v>
      </c>
      <c r="O32" s="34">
        <f t="shared" ref="O32:S43" si="13">(1+(G32-MIN(G$32:G$43))*(5-1)/(MAX(G$32:G$43)-MIN(G$32:G$43)))</f>
        <v>5</v>
      </c>
      <c r="P32" s="34">
        <f t="shared" si="13"/>
        <v>4.8011137150663066</v>
      </c>
      <c r="Q32" s="34">
        <f t="shared" si="13"/>
        <v>4.6749731325192432</v>
      </c>
      <c r="R32" s="34">
        <f t="shared" si="13"/>
        <v>4.5391684081087451</v>
      </c>
      <c r="S32" s="34">
        <f t="shared" si="13"/>
        <v>4.3243818230633639</v>
      </c>
      <c r="W32" s="26">
        <f t="shared" ref="W32:Y43" si="14">(F32/$F32)</f>
        <v>1</v>
      </c>
      <c r="X32" s="26">
        <f t="shared" si="14"/>
        <v>1.3332457186346434</v>
      </c>
      <c r="Y32" s="26">
        <f t="shared" si="14"/>
        <v>2.0333226955118233</v>
      </c>
      <c r="Z32" s="26">
        <f t="shared" ref="Z32:AB43" si="15">(I32/$F32)</f>
        <v>2.7334702353306763</v>
      </c>
      <c r="AA32" s="26">
        <f t="shared" si="15"/>
        <v>3.4335989050222313</v>
      </c>
      <c r="AB32" s="26">
        <f t="shared" si="15"/>
        <v>4.1336006690396623</v>
      </c>
      <c r="AE32" s="27">
        <f t="shared" ref="AE32:AJ43" si="16">-(1-W32)</f>
        <v>0</v>
      </c>
      <c r="AF32" s="27">
        <f t="shared" si="16"/>
        <v>0.33324571863464336</v>
      </c>
      <c r="AG32" s="27">
        <f t="shared" si="16"/>
        <v>1.0333226955118233</v>
      </c>
      <c r="AH32" s="27">
        <f t="shared" si="16"/>
        <v>1.7334702353306763</v>
      </c>
      <c r="AI32" s="27">
        <f t="shared" si="16"/>
        <v>2.4335989050222313</v>
      </c>
      <c r="AJ32" s="27">
        <f t="shared" si="16"/>
        <v>3.1336006690396623</v>
      </c>
      <c r="AM32" s="39" t="s">
        <v>226</v>
      </c>
      <c r="AN32">
        <f>IF(AE32&lt;51%,1,IF(AE32&lt;151%,2,IF(AE32&lt;251%,3,IF(AE32&lt;=500%,4,5))))</f>
        <v>1</v>
      </c>
      <c r="AO32">
        <f t="shared" ref="AO32:AS43" si="17">IF(AF32&lt;51%,1,IF(AF32&lt;151%,2,IF(AF32&lt;251%,3,IF(AF32&lt;=500%,4,5))))</f>
        <v>1</v>
      </c>
      <c r="AP32">
        <f t="shared" si="17"/>
        <v>2</v>
      </c>
      <c r="AQ32">
        <f t="shared" si="17"/>
        <v>3</v>
      </c>
      <c r="AR32">
        <f t="shared" si="17"/>
        <v>3</v>
      </c>
      <c r="AS32">
        <f t="shared" si="17"/>
        <v>4</v>
      </c>
    </row>
    <row r="33" spans="1:45" ht="15.75">
      <c r="A33" t="s">
        <v>222</v>
      </c>
      <c r="B33" t="s">
        <v>207</v>
      </c>
      <c r="C33" s="36" t="s">
        <v>227</v>
      </c>
      <c r="D33" s="36" t="s">
        <v>224</v>
      </c>
      <c r="E33" s="36" t="s">
        <v>225</v>
      </c>
      <c r="F33" s="37">
        <v>128.89367205741999</v>
      </c>
      <c r="G33" s="37">
        <v>177.93771393574599</v>
      </c>
      <c r="H33" s="37">
        <v>254.781859837616</v>
      </c>
      <c r="I33" s="37">
        <v>355.42802010431598</v>
      </c>
      <c r="J33" s="37">
        <v>484.43417662307002</v>
      </c>
      <c r="K33" s="37">
        <v>646.35164523410401</v>
      </c>
      <c r="M33" s="20" t="s">
        <v>228</v>
      </c>
      <c r="N33" s="34">
        <f t="shared" ref="N33:N43" si="18">(1+(F33-MIN(F$32:F$43))*(5-1)/(MAX(F$32:F$43)-MIN(F$32:F$43)))</f>
        <v>3.2499999999999996</v>
      </c>
      <c r="O33" s="34">
        <f t="shared" si="13"/>
        <v>3.2499999995737379</v>
      </c>
      <c r="P33" s="34">
        <f t="shared" si="13"/>
        <v>2.8192025717814606</v>
      </c>
      <c r="Q33" s="34">
        <f t="shared" si="13"/>
        <v>2.6405777633856009</v>
      </c>
      <c r="R33" s="34">
        <f t="shared" si="13"/>
        <v>2.5200742224228119</v>
      </c>
      <c r="S33" s="34">
        <f t="shared" si="13"/>
        <v>2.3765114250962767</v>
      </c>
      <c r="W33" s="26">
        <f t="shared" si="14"/>
        <v>1</v>
      </c>
      <c r="X33" s="26">
        <f t="shared" si="14"/>
        <v>1.3804999973658729</v>
      </c>
      <c r="Y33" s="26">
        <f t="shared" si="14"/>
        <v>1.9766824528369005</v>
      </c>
      <c r="Z33" s="26">
        <f t="shared" si="15"/>
        <v>2.757528856389309</v>
      </c>
      <c r="AA33" s="26">
        <f t="shared" si="15"/>
        <v>3.7584015482719946</v>
      </c>
      <c r="AB33" s="26">
        <f t="shared" si="15"/>
        <v>5.0146111513229688</v>
      </c>
      <c r="AE33" s="27">
        <f t="shared" si="16"/>
        <v>0</v>
      </c>
      <c r="AF33" s="27">
        <f t="shared" si="16"/>
        <v>0.38049999736587292</v>
      </c>
      <c r="AG33" s="27">
        <f t="shared" si="16"/>
        <v>0.97668245283690047</v>
      </c>
      <c r="AH33" s="27">
        <f t="shared" si="16"/>
        <v>1.757528856389309</v>
      </c>
      <c r="AI33" s="27">
        <f t="shared" si="16"/>
        <v>2.7584015482719946</v>
      </c>
      <c r="AJ33" s="27">
        <f t="shared" si="16"/>
        <v>4.0146111513229688</v>
      </c>
      <c r="AM33" s="39" t="s">
        <v>228</v>
      </c>
      <c r="AN33">
        <f t="shared" ref="AN33:AN43" si="19">IF(AE33&lt;51%,1,IF(AE33&lt;151%,2,IF(AE33&lt;251%,3,IF(AE33&lt;=500%,4,5))))</f>
        <v>1</v>
      </c>
      <c r="AO33">
        <f t="shared" si="17"/>
        <v>1</v>
      </c>
      <c r="AP33">
        <f t="shared" si="17"/>
        <v>2</v>
      </c>
      <c r="AQ33">
        <f t="shared" si="17"/>
        <v>3</v>
      </c>
      <c r="AR33">
        <f t="shared" si="17"/>
        <v>4</v>
      </c>
      <c r="AS33">
        <f t="shared" si="17"/>
        <v>4</v>
      </c>
    </row>
    <row r="34" spans="1:45" ht="15.75">
      <c r="A34" t="s">
        <v>222</v>
      </c>
      <c r="B34" t="s">
        <v>207</v>
      </c>
      <c r="C34" t="s">
        <v>229</v>
      </c>
      <c r="D34" t="s">
        <v>224</v>
      </c>
      <c r="E34" t="s">
        <v>225</v>
      </c>
      <c r="F34" s="24">
        <v>197.419421778464</v>
      </c>
      <c r="G34" s="24">
        <v>263.208598861464</v>
      </c>
      <c r="H34" s="24">
        <v>416.13237747931203</v>
      </c>
      <c r="I34" s="24">
        <v>569.07091152628198</v>
      </c>
      <c r="J34" s="24">
        <v>722.00579800697994</v>
      </c>
      <c r="K34" s="24">
        <v>874.91392913268396</v>
      </c>
      <c r="M34" s="20" t="s">
        <v>230</v>
      </c>
      <c r="N34" s="34">
        <f t="shared" si="18"/>
        <v>5</v>
      </c>
      <c r="O34" s="34">
        <f t="shared" si="13"/>
        <v>5</v>
      </c>
      <c r="P34" s="34">
        <f t="shared" si="13"/>
        <v>5</v>
      </c>
      <c r="Q34" s="34">
        <f t="shared" si="13"/>
        <v>5</v>
      </c>
      <c r="R34" s="34">
        <f t="shared" si="13"/>
        <v>5</v>
      </c>
      <c r="S34" s="34">
        <f t="shared" si="13"/>
        <v>5</v>
      </c>
      <c r="W34" s="26">
        <f t="shared" si="14"/>
        <v>1</v>
      </c>
      <c r="X34" s="26">
        <f t="shared" si="14"/>
        <v>1.3332457186346434</v>
      </c>
      <c r="Y34" s="26">
        <f t="shared" si="14"/>
        <v>2.1078593672829147</v>
      </c>
      <c r="Z34" s="26">
        <f t="shared" si="15"/>
        <v>2.8825477574585854</v>
      </c>
      <c r="AA34" s="26">
        <f t="shared" si="15"/>
        <v>3.6572176714061362</v>
      </c>
      <c r="AB34" s="26">
        <f t="shared" si="15"/>
        <v>4.4317520599086579</v>
      </c>
      <c r="AE34" s="27">
        <f t="shared" si="16"/>
        <v>0</v>
      </c>
      <c r="AF34" s="27">
        <f t="shared" si="16"/>
        <v>0.33324571863464336</v>
      </c>
      <c r="AG34" s="27">
        <f t="shared" si="16"/>
        <v>1.1078593672829147</v>
      </c>
      <c r="AH34" s="27">
        <f t="shared" si="16"/>
        <v>1.8825477574585854</v>
      </c>
      <c r="AI34" s="27">
        <f t="shared" si="16"/>
        <v>2.6572176714061362</v>
      </c>
      <c r="AJ34" s="27">
        <f t="shared" si="16"/>
        <v>3.4317520599086579</v>
      </c>
      <c r="AM34" s="39" t="s">
        <v>230</v>
      </c>
      <c r="AN34">
        <f t="shared" si="19"/>
        <v>1</v>
      </c>
      <c r="AO34">
        <f t="shared" si="17"/>
        <v>1</v>
      </c>
      <c r="AP34">
        <f t="shared" si="17"/>
        <v>2</v>
      </c>
      <c r="AQ34">
        <f t="shared" si="17"/>
        <v>3</v>
      </c>
      <c r="AR34">
        <f t="shared" si="17"/>
        <v>4</v>
      </c>
      <c r="AS34">
        <f t="shared" si="17"/>
        <v>4</v>
      </c>
    </row>
    <row r="35" spans="1:45" ht="15.75">
      <c r="A35" t="s">
        <v>222</v>
      </c>
      <c r="B35" t="s">
        <v>207</v>
      </c>
      <c r="C35" t="s">
        <v>231</v>
      </c>
      <c r="D35" t="s">
        <v>224</v>
      </c>
      <c r="E35" t="s">
        <v>225</v>
      </c>
      <c r="F35" s="24">
        <v>40.789136701792003</v>
      </c>
      <c r="G35" s="24">
        <v>68.303719078726004</v>
      </c>
      <c r="H35" s="24">
        <v>120.18463790126</v>
      </c>
      <c r="I35" s="24">
        <v>206.87564617162201</v>
      </c>
      <c r="J35" s="24">
        <v>338.814297314356</v>
      </c>
      <c r="K35" s="24">
        <v>526.42789550043005</v>
      </c>
      <c r="M35" s="20" t="s">
        <v>232</v>
      </c>
      <c r="N35" s="34">
        <f t="shared" si="18"/>
        <v>1</v>
      </c>
      <c r="O35" s="34">
        <f t="shared" si="13"/>
        <v>1</v>
      </c>
      <c r="P35" s="34">
        <f t="shared" si="13"/>
        <v>1.0000000074860516</v>
      </c>
      <c r="Q35" s="34">
        <f t="shared" si="13"/>
        <v>1.0000000122336223</v>
      </c>
      <c r="R35" s="34">
        <f t="shared" si="13"/>
        <v>1.000000021970278</v>
      </c>
      <c r="S35" s="34">
        <f t="shared" si="13"/>
        <v>1.0000000343301918</v>
      </c>
      <c r="W35" s="26">
        <f t="shared" si="14"/>
        <v>1</v>
      </c>
      <c r="X35" s="26">
        <f t="shared" si="14"/>
        <v>1.674556624674167</v>
      </c>
      <c r="Y35" s="26">
        <f t="shared" si="14"/>
        <v>2.9464864328932925</v>
      </c>
      <c r="Z35" s="26">
        <f t="shared" si="15"/>
        <v>5.0718319361373805</v>
      </c>
      <c r="AA35" s="26">
        <f t="shared" si="15"/>
        <v>8.3064836549843122</v>
      </c>
      <c r="AB35" s="26">
        <f t="shared" si="15"/>
        <v>12.906080835912919</v>
      </c>
      <c r="AE35" s="27">
        <f t="shared" si="16"/>
        <v>0</v>
      </c>
      <c r="AF35" s="27">
        <f t="shared" si="16"/>
        <v>0.67455662467416699</v>
      </c>
      <c r="AG35" s="27">
        <f t="shared" si="16"/>
        <v>1.9464864328932925</v>
      </c>
      <c r="AH35" s="27">
        <f t="shared" si="16"/>
        <v>4.0718319361373805</v>
      </c>
      <c r="AI35" s="27">
        <f t="shared" si="16"/>
        <v>7.3064836549843122</v>
      </c>
      <c r="AJ35" s="27">
        <f t="shared" si="16"/>
        <v>11.906080835912919</v>
      </c>
      <c r="AM35" s="39" t="s">
        <v>232</v>
      </c>
      <c r="AN35">
        <f t="shared" si="19"/>
        <v>1</v>
      </c>
      <c r="AO35">
        <f t="shared" si="17"/>
        <v>2</v>
      </c>
      <c r="AP35">
        <f t="shared" si="17"/>
        <v>3</v>
      </c>
      <c r="AQ35">
        <f t="shared" si="17"/>
        <v>4</v>
      </c>
      <c r="AR35">
        <f t="shared" si="17"/>
        <v>5</v>
      </c>
      <c r="AS35">
        <f t="shared" si="17"/>
        <v>5</v>
      </c>
    </row>
    <row r="36" spans="1:45" ht="15.75">
      <c r="A36" t="s">
        <v>222</v>
      </c>
      <c r="B36" t="s">
        <v>207</v>
      </c>
      <c r="C36" t="s">
        <v>234</v>
      </c>
      <c r="D36" t="s">
        <v>224</v>
      </c>
      <c r="E36" t="s">
        <v>225</v>
      </c>
      <c r="F36" s="24">
        <v>197.419421778464</v>
      </c>
      <c r="G36" s="24">
        <v>263.208598861464</v>
      </c>
      <c r="H36" s="24">
        <v>350.01456517657999</v>
      </c>
      <c r="I36" s="24">
        <v>436.83158031200401</v>
      </c>
      <c r="J36" s="24">
        <v>523.64459872150803</v>
      </c>
      <c r="K36" s="24">
        <v>610.43850772982</v>
      </c>
      <c r="M36" s="20" t="s">
        <v>235</v>
      </c>
      <c r="N36" s="34">
        <f t="shared" si="18"/>
        <v>5</v>
      </c>
      <c r="O36" s="34">
        <f t="shared" si="13"/>
        <v>5</v>
      </c>
      <c r="P36" s="34">
        <f t="shared" si="13"/>
        <v>4.1063582742918161</v>
      </c>
      <c r="Q36" s="34">
        <f t="shared" si="13"/>
        <v>3.539579685776971</v>
      </c>
      <c r="R36" s="34">
        <f t="shared" si="13"/>
        <v>2.9293778923862495</v>
      </c>
      <c r="S36" s="34">
        <f t="shared" si="13"/>
        <v>1.9642924696134783</v>
      </c>
      <c r="W36" s="26">
        <f t="shared" si="14"/>
        <v>1</v>
      </c>
      <c r="X36" s="26">
        <f t="shared" si="14"/>
        <v>1.3332457186346434</v>
      </c>
      <c r="Y36" s="26">
        <f t="shared" si="14"/>
        <v>1.7729489936879261</v>
      </c>
      <c r="Z36" s="26">
        <f t="shared" si="15"/>
        <v>2.2127082349688902</v>
      </c>
      <c r="AA36" s="26">
        <f t="shared" si="15"/>
        <v>2.6524472314032028</v>
      </c>
      <c r="AB36" s="26">
        <f t="shared" si="15"/>
        <v>3.0920894318839061</v>
      </c>
      <c r="AE36" s="27">
        <f t="shared" si="16"/>
        <v>0</v>
      </c>
      <c r="AF36" s="27">
        <f t="shared" si="16"/>
        <v>0.33324571863464336</v>
      </c>
      <c r="AG36" s="27">
        <f t="shared" si="16"/>
        <v>0.77294899368792613</v>
      </c>
      <c r="AH36" s="27">
        <f t="shared" si="16"/>
        <v>1.2127082349688902</v>
      </c>
      <c r="AI36" s="27">
        <f t="shared" si="16"/>
        <v>1.6524472314032028</v>
      </c>
      <c r="AJ36" s="27">
        <f t="shared" si="16"/>
        <v>2.0920894318839061</v>
      </c>
      <c r="AM36" s="39" t="s">
        <v>235</v>
      </c>
      <c r="AN36">
        <f t="shared" si="19"/>
        <v>1</v>
      </c>
      <c r="AO36">
        <f t="shared" si="17"/>
        <v>1</v>
      </c>
      <c r="AP36">
        <f t="shared" si="17"/>
        <v>2</v>
      </c>
      <c r="AQ36">
        <f t="shared" si="17"/>
        <v>2</v>
      </c>
      <c r="AR36">
        <f t="shared" si="17"/>
        <v>3</v>
      </c>
      <c r="AS36">
        <f t="shared" si="17"/>
        <v>3</v>
      </c>
    </row>
    <row r="37" spans="1:45" ht="15.75">
      <c r="A37" t="s">
        <v>222</v>
      </c>
      <c r="B37" t="s">
        <v>207</v>
      </c>
      <c r="C37" t="s">
        <v>236</v>
      </c>
      <c r="D37" t="s">
        <v>224</v>
      </c>
      <c r="E37" t="s">
        <v>225</v>
      </c>
      <c r="F37" s="24">
        <v>128.89367205741999</v>
      </c>
      <c r="G37" s="24">
        <v>177.93771393574599</v>
      </c>
      <c r="H37" s="24">
        <v>237.650165356288</v>
      </c>
      <c r="I37" s="24">
        <v>312.597583553932</v>
      </c>
      <c r="J37" s="24">
        <v>407.33853474875201</v>
      </c>
      <c r="K37" s="24">
        <v>526.42789250953194</v>
      </c>
      <c r="M37" s="20" t="s">
        <v>237</v>
      </c>
      <c r="N37" s="34">
        <f t="shared" si="18"/>
        <v>3.2499999999999996</v>
      </c>
      <c r="O37" s="34">
        <f t="shared" si="13"/>
        <v>3.2499999995737379</v>
      </c>
      <c r="P37" s="34">
        <f t="shared" si="13"/>
        <v>2.5876523058636831</v>
      </c>
      <c r="Q37" s="34">
        <f t="shared" si="13"/>
        <v>2.1675684171430234</v>
      </c>
      <c r="R37" s="34">
        <f t="shared" si="13"/>
        <v>1.7153001988704792</v>
      </c>
      <c r="S37" s="34">
        <f t="shared" si="13"/>
        <v>1</v>
      </c>
      <c r="W37" s="26">
        <f t="shared" si="14"/>
        <v>1</v>
      </c>
      <c r="X37" s="26">
        <f t="shared" si="14"/>
        <v>1.3804999973658729</v>
      </c>
      <c r="Y37" s="26">
        <f t="shared" si="14"/>
        <v>1.8437690661060444</v>
      </c>
      <c r="Z37" s="26">
        <f t="shared" si="15"/>
        <v>2.4252360768702048</v>
      </c>
      <c r="AA37" s="26">
        <f t="shared" si="15"/>
        <v>3.1602679033559493</v>
      </c>
      <c r="AB37" s="26">
        <f t="shared" si="15"/>
        <v>4.0842027704433548</v>
      </c>
      <c r="AE37" s="27">
        <f t="shared" si="16"/>
        <v>0</v>
      </c>
      <c r="AF37" s="27">
        <f t="shared" si="16"/>
        <v>0.38049999736587292</v>
      </c>
      <c r="AG37" s="27">
        <f t="shared" si="16"/>
        <v>0.84376906610604441</v>
      </c>
      <c r="AH37" s="27">
        <f t="shared" si="16"/>
        <v>1.4252360768702048</v>
      </c>
      <c r="AI37" s="27">
        <f t="shared" si="16"/>
        <v>2.1602679033559493</v>
      </c>
      <c r="AJ37" s="27">
        <f t="shared" si="16"/>
        <v>3.0842027704433548</v>
      </c>
      <c r="AM37" s="39" t="s">
        <v>237</v>
      </c>
      <c r="AN37">
        <f t="shared" si="19"/>
        <v>1</v>
      </c>
      <c r="AO37">
        <f t="shared" si="17"/>
        <v>1</v>
      </c>
      <c r="AP37">
        <f t="shared" si="17"/>
        <v>2</v>
      </c>
      <c r="AQ37">
        <f t="shared" si="17"/>
        <v>2</v>
      </c>
      <c r="AR37">
        <f t="shared" si="17"/>
        <v>3</v>
      </c>
      <c r="AS37">
        <f t="shared" si="17"/>
        <v>4</v>
      </c>
    </row>
    <row r="38" spans="1:45" ht="15.75">
      <c r="A38" t="s">
        <v>222</v>
      </c>
      <c r="B38" t="s">
        <v>207</v>
      </c>
      <c r="C38" t="s">
        <v>238</v>
      </c>
      <c r="D38" t="s">
        <v>224</v>
      </c>
      <c r="E38" t="s">
        <v>225</v>
      </c>
      <c r="F38" s="24">
        <v>158.26185050929601</v>
      </c>
      <c r="G38" s="24">
        <v>214.482378888086</v>
      </c>
      <c r="H38" s="24">
        <v>276.80534135925399</v>
      </c>
      <c r="I38" s="24">
        <v>347.83822971728199</v>
      </c>
      <c r="J38" s="24">
        <v>430.179947891528</v>
      </c>
      <c r="K38" s="24">
        <v>526.42789250953194</v>
      </c>
      <c r="M38" s="20" t="s">
        <v>239</v>
      </c>
      <c r="N38" s="34">
        <f t="shared" si="18"/>
        <v>4</v>
      </c>
      <c r="O38" s="34">
        <f t="shared" si="13"/>
        <v>3.9999999994316511</v>
      </c>
      <c r="P38" s="34">
        <f t="shared" si="13"/>
        <v>3.1168697411515769</v>
      </c>
      <c r="Q38" s="34">
        <f t="shared" si="13"/>
        <v>2.5567578895240315</v>
      </c>
      <c r="R38" s="34">
        <f t="shared" si="13"/>
        <v>1.9537335981085291</v>
      </c>
      <c r="S38" s="34">
        <f t="shared" si="13"/>
        <v>1</v>
      </c>
      <c r="W38" s="26">
        <f t="shared" si="14"/>
        <v>1</v>
      </c>
      <c r="X38" s="26">
        <f t="shared" si="14"/>
        <v>1.3552374005350563</v>
      </c>
      <c r="Y38" s="26">
        <f t="shared" si="14"/>
        <v>1.7490338983682927</v>
      </c>
      <c r="Z38" s="26">
        <f t="shared" si="15"/>
        <v>2.1978653010685645</v>
      </c>
      <c r="AA38" s="26">
        <f t="shared" si="15"/>
        <v>2.7181531525581399</v>
      </c>
      <c r="AB38" s="26">
        <f t="shared" si="15"/>
        <v>3.3263094726584823</v>
      </c>
      <c r="AE38" s="27">
        <f t="shared" si="16"/>
        <v>0</v>
      </c>
      <c r="AF38" s="27">
        <f t="shared" si="16"/>
        <v>0.35523740053505626</v>
      </c>
      <c r="AG38" s="27">
        <f t="shared" si="16"/>
        <v>0.74903389836829271</v>
      </c>
      <c r="AH38" s="27">
        <f t="shared" si="16"/>
        <v>1.1978653010685645</v>
      </c>
      <c r="AI38" s="27">
        <f t="shared" si="16"/>
        <v>1.7181531525581399</v>
      </c>
      <c r="AJ38" s="27">
        <f t="shared" si="16"/>
        <v>2.3263094726584823</v>
      </c>
      <c r="AM38" s="39" t="s">
        <v>239</v>
      </c>
      <c r="AN38">
        <f t="shared" si="19"/>
        <v>1</v>
      </c>
      <c r="AO38">
        <f t="shared" si="17"/>
        <v>1</v>
      </c>
      <c r="AP38">
        <f t="shared" si="17"/>
        <v>2</v>
      </c>
      <c r="AQ38">
        <f t="shared" si="17"/>
        <v>2</v>
      </c>
      <c r="AR38">
        <f t="shared" si="17"/>
        <v>3</v>
      </c>
      <c r="AS38">
        <f t="shared" si="17"/>
        <v>3</v>
      </c>
    </row>
    <row r="39" spans="1:45" ht="15.75">
      <c r="A39" t="s">
        <v>222</v>
      </c>
      <c r="B39" t="s">
        <v>207</v>
      </c>
      <c r="C39" t="s">
        <v>240</v>
      </c>
      <c r="D39" t="s">
        <v>224</v>
      </c>
      <c r="E39" t="s">
        <v>225</v>
      </c>
      <c r="F39" s="24">
        <v>177.84063614388</v>
      </c>
      <c r="G39" s="24">
        <v>238.84548881938801</v>
      </c>
      <c r="H39" s="24">
        <v>302.90879202789802</v>
      </c>
      <c r="I39" s="24">
        <v>371.33199382618199</v>
      </c>
      <c r="J39" s="24">
        <v>445.40755672722798</v>
      </c>
      <c r="K39" s="24">
        <v>526.42789250953194</v>
      </c>
      <c r="M39" s="20" t="s">
        <v>241</v>
      </c>
      <c r="N39" s="34">
        <f t="shared" si="18"/>
        <v>4.5</v>
      </c>
      <c r="O39" s="34">
        <f t="shared" si="13"/>
        <v>4.4999999985791277</v>
      </c>
      <c r="P39" s="34">
        <f t="shared" si="13"/>
        <v>3.4696813646768403</v>
      </c>
      <c r="Q39" s="34">
        <f t="shared" si="13"/>
        <v>2.8162175377780363</v>
      </c>
      <c r="R39" s="34">
        <f t="shared" si="13"/>
        <v>2.1126891983714486</v>
      </c>
      <c r="S39" s="34">
        <f t="shared" si="13"/>
        <v>1</v>
      </c>
      <c r="W39" s="26">
        <f t="shared" si="14"/>
        <v>1</v>
      </c>
      <c r="X39" s="26">
        <f t="shared" si="14"/>
        <v>1.3430310079758863</v>
      </c>
      <c r="Y39" s="26">
        <f t="shared" si="14"/>
        <v>1.7032597194649766</v>
      </c>
      <c r="Z39" s="26">
        <f t="shared" si="15"/>
        <v>2.0880041922801036</v>
      </c>
      <c r="AA39" s="26">
        <f t="shared" si="15"/>
        <v>2.5045319584151504</v>
      </c>
      <c r="AB39" s="26">
        <f t="shared" si="15"/>
        <v>2.9601102645833501</v>
      </c>
      <c r="AE39" s="27">
        <f t="shared" si="16"/>
        <v>0</v>
      </c>
      <c r="AF39" s="27">
        <f t="shared" si="16"/>
        <v>0.34303100797588626</v>
      </c>
      <c r="AG39" s="27">
        <f t="shared" si="16"/>
        <v>0.70325971946497656</v>
      </c>
      <c r="AH39" s="27">
        <f t="shared" si="16"/>
        <v>1.0880041922801036</v>
      </c>
      <c r="AI39" s="27">
        <f t="shared" si="16"/>
        <v>1.5045319584151504</v>
      </c>
      <c r="AJ39" s="27">
        <f t="shared" si="16"/>
        <v>1.9601102645833501</v>
      </c>
      <c r="AM39" s="39" t="s">
        <v>241</v>
      </c>
      <c r="AN39">
        <f t="shared" si="19"/>
        <v>1</v>
      </c>
      <c r="AO39">
        <f t="shared" si="17"/>
        <v>1</v>
      </c>
      <c r="AP39">
        <f t="shared" si="17"/>
        <v>2</v>
      </c>
      <c r="AQ39">
        <f t="shared" si="17"/>
        <v>2</v>
      </c>
      <c r="AR39">
        <f t="shared" si="17"/>
        <v>2</v>
      </c>
      <c r="AS39">
        <f t="shared" si="17"/>
        <v>3</v>
      </c>
    </row>
    <row r="40" spans="1:45" ht="15.75">
      <c r="A40" t="s">
        <v>222</v>
      </c>
      <c r="B40" t="s">
        <v>207</v>
      </c>
      <c r="C40" t="s">
        <v>242</v>
      </c>
      <c r="D40" t="s">
        <v>224</v>
      </c>
      <c r="E40" t="s">
        <v>225</v>
      </c>
      <c r="F40" s="24">
        <v>99.525493605544</v>
      </c>
      <c r="G40" s="24">
        <v>141.393048983406</v>
      </c>
      <c r="H40" s="24">
        <v>198.49498935332201</v>
      </c>
      <c r="I40" s="24">
        <v>277.356937390582</v>
      </c>
      <c r="J40" s="24">
        <v>384.49712160597602</v>
      </c>
      <c r="K40" s="24">
        <v>526.42789250953194</v>
      </c>
      <c r="M40" s="20" t="s">
        <v>243</v>
      </c>
      <c r="N40" s="34">
        <f t="shared" si="18"/>
        <v>2.5</v>
      </c>
      <c r="O40" s="34">
        <f t="shared" si="13"/>
        <v>2.4999999997158255</v>
      </c>
      <c r="P40" s="34">
        <f t="shared" si="13"/>
        <v>2.0584348705757884</v>
      </c>
      <c r="Q40" s="34">
        <f t="shared" si="13"/>
        <v>1.7783789447620157</v>
      </c>
      <c r="R40" s="34">
        <f t="shared" si="13"/>
        <v>1.4768667996324298</v>
      </c>
      <c r="S40" s="34">
        <f t="shared" si="13"/>
        <v>1</v>
      </c>
      <c r="W40" s="26">
        <f t="shared" si="14"/>
        <v>1</v>
      </c>
      <c r="X40" s="26">
        <f t="shared" si="14"/>
        <v>1.4206716677417193</v>
      </c>
      <c r="Y40" s="26">
        <f t="shared" si="14"/>
        <v>1.9944135131851783</v>
      </c>
      <c r="Z40" s="26">
        <f t="shared" si="15"/>
        <v>2.7867928843422689</v>
      </c>
      <c r="AA40" s="26">
        <f t="shared" si="15"/>
        <v>3.8633028350492689</v>
      </c>
      <c r="AB40" s="26">
        <f t="shared" si="15"/>
        <v>5.2893773588901611</v>
      </c>
      <c r="AE40" s="27">
        <f t="shared" si="16"/>
        <v>0</v>
      </c>
      <c r="AF40" s="27">
        <f t="shared" si="16"/>
        <v>0.42067166774171927</v>
      </c>
      <c r="AG40" s="27">
        <f t="shared" si="16"/>
        <v>0.99441351318517834</v>
      </c>
      <c r="AH40" s="27">
        <f t="shared" si="16"/>
        <v>1.7867928843422689</v>
      </c>
      <c r="AI40" s="27">
        <f t="shared" si="16"/>
        <v>2.8633028350492689</v>
      </c>
      <c r="AJ40" s="27">
        <f t="shared" si="16"/>
        <v>4.2893773588901611</v>
      </c>
      <c r="AM40" s="39" t="s">
        <v>243</v>
      </c>
      <c r="AN40">
        <f t="shared" si="19"/>
        <v>1</v>
      </c>
      <c r="AO40">
        <f t="shared" si="17"/>
        <v>1</v>
      </c>
      <c r="AP40">
        <f t="shared" si="17"/>
        <v>2</v>
      </c>
      <c r="AQ40">
        <f t="shared" si="17"/>
        <v>3</v>
      </c>
      <c r="AR40">
        <f t="shared" si="17"/>
        <v>4</v>
      </c>
      <c r="AS40">
        <f t="shared" si="17"/>
        <v>4</v>
      </c>
    </row>
    <row r="41" spans="1:45" ht="30">
      <c r="A41" t="s">
        <v>222</v>
      </c>
      <c r="B41" t="s">
        <v>207</v>
      </c>
      <c r="C41" t="s">
        <v>244</v>
      </c>
      <c r="D41" t="s">
        <v>224</v>
      </c>
      <c r="E41" t="s">
        <v>225</v>
      </c>
      <c r="F41" s="24">
        <v>128.89367205741999</v>
      </c>
      <c r="G41" s="24">
        <v>177.93771393574599</v>
      </c>
      <c r="H41" s="24">
        <v>245.89301233982599</v>
      </c>
      <c r="I41" s="24">
        <v>333.20527853302599</v>
      </c>
      <c r="J41" s="24">
        <v>444.43279770178202</v>
      </c>
      <c r="K41" s="24">
        <v>584.12873151348197</v>
      </c>
      <c r="M41" s="20" t="s">
        <v>245</v>
      </c>
      <c r="N41" s="34">
        <f t="shared" si="18"/>
        <v>3.2499999999999996</v>
      </c>
      <c r="O41" s="34">
        <f t="shared" si="13"/>
        <v>3.2499999995737379</v>
      </c>
      <c r="P41" s="34">
        <f t="shared" si="13"/>
        <v>2.6990617997136939</v>
      </c>
      <c r="Q41" s="34">
        <f t="shared" si="13"/>
        <v>2.3951549914279009</v>
      </c>
      <c r="R41" s="34">
        <f t="shared" si="13"/>
        <v>2.1025140351089009</v>
      </c>
      <c r="S41" s="34">
        <f t="shared" si="13"/>
        <v>1.6623030243974672</v>
      </c>
      <c r="W41" s="26">
        <f t="shared" si="14"/>
        <v>1</v>
      </c>
      <c r="X41" s="26">
        <f t="shared" si="14"/>
        <v>1.3804999973658729</v>
      </c>
      <c r="Y41" s="26">
        <f t="shared" si="14"/>
        <v>1.9077198159913136</v>
      </c>
      <c r="Z41" s="26">
        <f t="shared" si="15"/>
        <v>2.5851174321776522</v>
      </c>
      <c r="AA41" s="26">
        <f t="shared" si="15"/>
        <v>3.4480575392700006</v>
      </c>
      <c r="AB41" s="26">
        <f t="shared" si="15"/>
        <v>4.5318650806477319</v>
      </c>
      <c r="AE41" s="27">
        <f t="shared" si="16"/>
        <v>0</v>
      </c>
      <c r="AF41" s="27">
        <f t="shared" si="16"/>
        <v>0.38049999736587292</v>
      </c>
      <c r="AG41" s="27">
        <f t="shared" si="16"/>
        <v>0.90771981599131357</v>
      </c>
      <c r="AH41" s="27">
        <f t="shared" si="16"/>
        <v>1.5851174321776522</v>
      </c>
      <c r="AI41" s="27">
        <f t="shared" si="16"/>
        <v>2.4480575392700006</v>
      </c>
      <c r="AJ41" s="27">
        <f t="shared" si="16"/>
        <v>3.5318650806477319</v>
      </c>
      <c r="AM41" s="39" t="s">
        <v>246</v>
      </c>
      <c r="AN41">
        <f t="shared" si="19"/>
        <v>1</v>
      </c>
      <c r="AO41">
        <f t="shared" si="17"/>
        <v>1</v>
      </c>
      <c r="AP41">
        <f t="shared" si="17"/>
        <v>2</v>
      </c>
      <c r="AQ41">
        <f t="shared" si="17"/>
        <v>3</v>
      </c>
      <c r="AR41">
        <f t="shared" si="17"/>
        <v>3</v>
      </c>
      <c r="AS41">
        <f t="shared" si="17"/>
        <v>4</v>
      </c>
    </row>
    <row r="42" spans="1:45" ht="15.75">
      <c r="A42" t="s">
        <v>222</v>
      </c>
      <c r="B42" t="s">
        <v>207</v>
      </c>
      <c r="C42" t="s">
        <v>247</v>
      </c>
      <c r="D42" t="s">
        <v>224</v>
      </c>
      <c r="E42" t="s">
        <v>225</v>
      </c>
      <c r="F42" s="24">
        <v>40.789136701792003</v>
      </c>
      <c r="G42" s="24">
        <v>68.303719078726004</v>
      </c>
      <c r="H42" s="24">
        <v>120.18463734738999</v>
      </c>
      <c r="I42" s="24">
        <v>206.87564506388199</v>
      </c>
      <c r="J42" s="24">
        <v>338.81429520965003</v>
      </c>
      <c r="K42" s="24">
        <v>526.42789250953194</v>
      </c>
      <c r="M42" s="20" t="s">
        <v>248</v>
      </c>
      <c r="N42" s="34">
        <f t="shared" si="18"/>
        <v>1</v>
      </c>
      <c r="O42" s="34">
        <f t="shared" si="13"/>
        <v>1</v>
      </c>
      <c r="P42" s="34">
        <f t="shared" si="13"/>
        <v>1</v>
      </c>
      <c r="Q42" s="34">
        <f t="shared" si="13"/>
        <v>1</v>
      </c>
      <c r="R42" s="34">
        <f t="shared" si="13"/>
        <v>1</v>
      </c>
      <c r="S42" s="34">
        <f t="shared" si="13"/>
        <v>1</v>
      </c>
      <c r="W42" s="26">
        <f t="shared" si="14"/>
        <v>1</v>
      </c>
      <c r="X42" s="26">
        <f t="shared" si="14"/>
        <v>1.674556624674167</v>
      </c>
      <c r="Y42" s="26">
        <f t="shared" si="14"/>
        <v>2.9464864193144318</v>
      </c>
      <c r="Z42" s="26">
        <f t="shared" si="15"/>
        <v>5.0718319089796582</v>
      </c>
      <c r="AA42" s="26">
        <f t="shared" si="15"/>
        <v>8.3064836033846436</v>
      </c>
      <c r="AB42" s="26">
        <f t="shared" si="15"/>
        <v>12.906080762587068</v>
      </c>
      <c r="AE42" s="27">
        <f t="shared" si="16"/>
        <v>0</v>
      </c>
      <c r="AF42" s="27">
        <f t="shared" si="16"/>
        <v>0.67455662467416699</v>
      </c>
      <c r="AG42" s="27">
        <f t="shared" si="16"/>
        <v>1.9464864193144318</v>
      </c>
      <c r="AH42" s="27">
        <f t="shared" si="16"/>
        <v>4.0718319089796582</v>
      </c>
      <c r="AI42" s="27">
        <f t="shared" si="16"/>
        <v>7.3064836033846436</v>
      </c>
      <c r="AJ42" s="27">
        <f t="shared" si="16"/>
        <v>11.906080762587068</v>
      </c>
      <c r="AM42" s="39" t="s">
        <v>248</v>
      </c>
      <c r="AN42">
        <f t="shared" si="19"/>
        <v>1</v>
      </c>
      <c r="AO42">
        <f t="shared" si="17"/>
        <v>2</v>
      </c>
      <c r="AP42">
        <f t="shared" si="17"/>
        <v>3</v>
      </c>
      <c r="AQ42">
        <f t="shared" si="17"/>
        <v>4</v>
      </c>
      <c r="AR42">
        <f t="shared" si="17"/>
        <v>5</v>
      </c>
      <c r="AS42">
        <f t="shared" si="17"/>
        <v>5</v>
      </c>
    </row>
    <row r="43" spans="1:45" ht="15.75">
      <c r="A43" t="s">
        <v>222</v>
      </c>
      <c r="B43" t="s">
        <v>207</v>
      </c>
      <c r="C43" t="s">
        <v>249</v>
      </c>
      <c r="D43" t="s">
        <v>224</v>
      </c>
      <c r="E43" t="s">
        <v>225</v>
      </c>
      <c r="F43" s="24">
        <v>197.419421778464</v>
      </c>
      <c r="G43" s="24">
        <v>263.208598861464</v>
      </c>
      <c r="H43" s="24">
        <v>329.01224269654199</v>
      </c>
      <c r="I43" s="24">
        <v>394.82575793508198</v>
      </c>
      <c r="J43" s="24">
        <v>460.63516556292802</v>
      </c>
      <c r="K43" s="24">
        <v>526.42789250953194</v>
      </c>
      <c r="M43" s="20" t="s">
        <v>250</v>
      </c>
      <c r="N43" s="34">
        <f t="shared" si="18"/>
        <v>5</v>
      </c>
      <c r="O43" s="34">
        <f t="shared" si="13"/>
        <v>5</v>
      </c>
      <c r="P43" s="34">
        <f t="shared" si="13"/>
        <v>3.8224929882021028</v>
      </c>
      <c r="Q43" s="34">
        <f t="shared" si="13"/>
        <v>3.0756771860320415</v>
      </c>
      <c r="R43" s="34">
        <f t="shared" si="13"/>
        <v>2.2716447986343695</v>
      </c>
      <c r="S43" s="34">
        <f t="shared" si="13"/>
        <v>1</v>
      </c>
      <c r="W43" s="26">
        <f t="shared" si="14"/>
        <v>1</v>
      </c>
      <c r="X43" s="26">
        <f t="shared" si="14"/>
        <v>1.3332457186346434</v>
      </c>
      <c r="Y43" s="26">
        <f t="shared" si="14"/>
        <v>1.666564716544181</v>
      </c>
      <c r="Z43" s="26">
        <f t="shared" si="15"/>
        <v>1.9999337166438431</v>
      </c>
      <c r="AA43" s="26">
        <f t="shared" si="15"/>
        <v>2.3332819102258031</v>
      </c>
      <c r="AB43" s="26">
        <f t="shared" si="15"/>
        <v>2.6665456101895981</v>
      </c>
      <c r="AE43" s="27">
        <f t="shared" si="16"/>
        <v>0</v>
      </c>
      <c r="AF43" s="27">
        <f t="shared" si="16"/>
        <v>0.33324571863464336</v>
      </c>
      <c r="AG43" s="27">
        <f t="shared" si="16"/>
        <v>0.66656471654418104</v>
      </c>
      <c r="AH43" s="27">
        <f t="shared" si="16"/>
        <v>0.99993371664384312</v>
      </c>
      <c r="AI43" s="27">
        <f t="shared" si="16"/>
        <v>1.3332819102258031</v>
      </c>
      <c r="AJ43" s="27">
        <f t="shared" si="16"/>
        <v>1.6665456101895981</v>
      </c>
      <c r="AM43" s="39" t="s">
        <v>250</v>
      </c>
      <c r="AN43">
        <f t="shared" si="19"/>
        <v>1</v>
      </c>
      <c r="AO43">
        <f t="shared" si="17"/>
        <v>1</v>
      </c>
      <c r="AP43">
        <f t="shared" si="17"/>
        <v>2</v>
      </c>
      <c r="AQ43">
        <f t="shared" si="17"/>
        <v>2</v>
      </c>
      <c r="AR43">
        <f t="shared" si="17"/>
        <v>2</v>
      </c>
      <c r="AS43">
        <f t="shared" si="17"/>
        <v>3</v>
      </c>
    </row>
  </sheetData>
  <mergeCells count="12">
    <mergeCell ref="AE30:AJ30"/>
    <mergeCell ref="AN30:AS30"/>
    <mergeCell ref="W30:AB30"/>
    <mergeCell ref="N30:S30"/>
    <mergeCell ref="N1:S1"/>
    <mergeCell ref="W1:AB1"/>
    <mergeCell ref="AE1:AJ1"/>
    <mergeCell ref="AN1:AS1"/>
    <mergeCell ref="N15:S15"/>
    <mergeCell ref="W15:AB15"/>
    <mergeCell ref="AE15:AJ15"/>
    <mergeCell ref="AN15:AS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F5810CEAEF374996551B49719E1906" ma:contentTypeVersion="19" ma:contentTypeDescription="Crear nuevo documento." ma:contentTypeScope="" ma:versionID="ef1bc3f7854e95b355ed195aba1be4f9">
  <xsd:schema xmlns:xsd="http://www.w3.org/2001/XMLSchema" xmlns:xs="http://www.w3.org/2001/XMLSchema" xmlns:p="http://schemas.microsoft.com/office/2006/metadata/properties" xmlns:ns2="96c0c642-d335-4e98-a2fa-b507c8f6d8cf" xmlns:ns3="583b166e-5166-47de-b80a-19987c867895" xmlns:ns4="0ea6a589-ef5a-4cb0-9b52-79d5b22c6219" targetNamespace="http://schemas.microsoft.com/office/2006/metadata/properties" ma:root="true" ma:fieldsID="8ab3ec27d6dad49f9d8e16bd2a716e05" ns2:_="" ns3:_="" ns4:_="">
    <xsd:import namespace="96c0c642-d335-4e98-a2fa-b507c8f6d8cf"/>
    <xsd:import namespace="583b166e-5166-47de-b80a-19987c867895"/>
    <xsd:import namespace="0ea6a589-ef5a-4cb0-9b52-79d5b22c62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0c642-d335-4e98-a2fa-b507c8f6d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ab8eeae6-5f14-4627-b573-d6b45fbf00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b166e-5166-47de-b80a-19987c86789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6a589-ef5a-4cb0-9b52-79d5b22c621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5cae8f68-6bf8-410d-aaaa-1b1776c59ef7}" ma:internalName="TaxCatchAll" ma:showField="CatchAllData" ma:web="583b166e-5166-47de-b80a-19987c8678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a6a589-ef5a-4cb0-9b52-79d5b22c6219" xsi:nil="true"/>
    <lcf76f155ced4ddcb4097134ff3c332f xmlns="96c0c642-d335-4e98-a2fa-b507c8f6d8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ABE178-1B43-4C60-BEA9-7C6FA0B96E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3EF006-C779-4E04-9AA6-12720359B098}"/>
</file>

<file path=customXml/itemProps3.xml><?xml version="1.0" encoding="utf-8"?>
<ds:datastoreItem xmlns:ds="http://schemas.openxmlformats.org/officeDocument/2006/customXml" ds:itemID="{A7D0D388-7BAD-40CA-82B6-CC189AD555AF}">
  <ds:schemaRefs>
    <ds:schemaRef ds:uri="http://purl.org/dc/dcmitype/"/>
    <ds:schemaRef ds:uri="24f4051e-9c2b-4d3b-b36f-e40615c56e4a"/>
    <ds:schemaRef ds:uri="http://purl.org/dc/elements/1.1/"/>
    <ds:schemaRef ds:uri="8be25923-8ab5-4991-911c-2e5bf32d7777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Sarrera</vt:lpstr>
      <vt:lpstr>Esparrua</vt:lpstr>
      <vt:lpstr>Ebaluazioa</vt:lpstr>
      <vt:lpstr>Emaitzak</vt:lpstr>
      <vt:lpstr>Egoeren hipotesiak</vt:lpstr>
      <vt:lpstr>Menú desplegable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Lorena González Paz</dc:creator>
  <cp:keywords/>
  <dc:description/>
  <cp:lastModifiedBy>Iñigo Aizpuru</cp:lastModifiedBy>
  <cp:revision/>
  <dcterms:created xsi:type="dcterms:W3CDTF">2024-07-18T06:18:58Z</dcterms:created>
  <dcterms:modified xsi:type="dcterms:W3CDTF">2026-04-14T06:50:11Z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0x010100F5F5810CEAEF374996551B49719E1906</vt:lpwstr>
  </property>
  <property fmtid="{D5CDD505-2E9C-101B-9397-08002B2CF9AE}" pid="3" name="_dlc_DocIdItemGuid">
    <vt:lpwstr>8ab63ba9-6038-45d3-9e54-004c62ada374</vt:lpwstr>
  </property>
  <property fmtid="{D5CDD505-2E9C-101B-9397-08002B2CF9AE}" pid="4" name="MediaServiceImageTags">
    <vt:lpwstr/>
  </property>
</Properties>
</file>